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filterPrivacy="1"/>
  <xr:revisionPtr revIDLastSave="0" documentId="13_ncr:1_{A57018BE-DD48-447D-9D85-3535B7F17378}" xr6:coauthVersionLast="47" xr6:coauthVersionMax="47" xr10:uidLastSave="{00000000-0000-0000-0000-000000000000}"/>
  <bookViews>
    <workbookView xWindow="-120" yWindow="-120" windowWidth="29040" windowHeight="15720" xr2:uid="{00000000-000D-0000-FFFF-FFFF00000000}"/>
  </bookViews>
  <sheets>
    <sheet name="Presupuesto personal mensual"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6" i="1" l="1"/>
  <c r="C26" i="1"/>
  <c r="E25" i="1"/>
  <c r="E24" i="1"/>
  <c r="E23" i="1"/>
  <c r="E22" i="1"/>
  <c r="E21" i="1"/>
  <c r="E20" i="1"/>
  <c r="E19" i="1"/>
  <c r="E18" i="1"/>
  <c r="E17" i="1"/>
  <c r="I26" i="1"/>
  <c r="H26" i="1"/>
  <c r="J25" i="1"/>
  <c r="J24" i="1"/>
  <c r="J23" i="1"/>
  <c r="J22" i="1"/>
  <c r="J21" i="1"/>
  <c r="J20" i="1"/>
  <c r="J19" i="1"/>
  <c r="J18" i="1"/>
  <c r="J17" i="1"/>
  <c r="E32" i="1"/>
  <c r="E33" i="1"/>
  <c r="E34" i="1"/>
  <c r="E35" i="1"/>
  <c r="E36" i="1"/>
  <c r="E37" i="1"/>
  <c r="O25" i="1"/>
  <c r="O24" i="1"/>
  <c r="O23" i="1"/>
  <c r="O22" i="1"/>
  <c r="O21" i="1"/>
  <c r="O20" i="1"/>
  <c r="O19" i="1"/>
  <c r="O18" i="1"/>
  <c r="O17" i="1"/>
  <c r="N51" i="1"/>
  <c r="N50" i="1"/>
  <c r="G5" i="1"/>
  <c r="E26" i="1" l="1"/>
  <c r="J26" i="1"/>
  <c r="N26" i="1"/>
  <c r="M26" i="1"/>
  <c r="I56" i="1"/>
  <c r="H56" i="1"/>
  <c r="D56" i="1"/>
  <c r="C56" i="1"/>
  <c r="H46" i="1"/>
  <c r="I46" i="1"/>
  <c r="D46" i="1"/>
  <c r="C46" i="1"/>
  <c r="N35" i="1"/>
  <c r="M35" i="1"/>
  <c r="M46" i="1"/>
  <c r="N46" i="1"/>
  <c r="I38" i="1"/>
  <c r="H38" i="1"/>
  <c r="C38" i="1"/>
  <c r="D38" i="1"/>
  <c r="J53" i="1"/>
  <c r="J54" i="1"/>
  <c r="J36" i="1"/>
  <c r="C8" i="1"/>
  <c r="J51" i="1"/>
  <c r="J52" i="1"/>
  <c r="J55" i="1"/>
  <c r="J43" i="1"/>
  <c r="J44" i="1"/>
  <c r="J45" i="1"/>
  <c r="O31" i="1"/>
  <c r="O32" i="1"/>
  <c r="O33" i="1"/>
  <c r="O34" i="1"/>
  <c r="J31" i="1"/>
  <c r="J32" i="1"/>
  <c r="J33" i="1"/>
  <c r="J34" i="1"/>
  <c r="J35" i="1"/>
  <c r="J37" i="1"/>
  <c r="E51" i="1"/>
  <c r="E52" i="1"/>
  <c r="E53" i="1"/>
  <c r="E54" i="1"/>
  <c r="E55" i="1"/>
  <c r="E43" i="1"/>
  <c r="E44" i="1"/>
  <c r="E45" i="1"/>
  <c r="O43" i="1"/>
  <c r="O44" i="1"/>
  <c r="O45" i="1"/>
  <c r="E31" i="1"/>
  <c r="C12" i="1" l="1"/>
  <c r="O51" i="1" s="1"/>
  <c r="I8" i="1"/>
  <c r="O52" i="1" s="1"/>
  <c r="C11" i="1"/>
  <c r="O50" i="1" s="1"/>
  <c r="E46" i="1"/>
  <c r="E38" i="1"/>
  <c r="J46" i="1"/>
  <c r="J38" i="1"/>
  <c r="O46" i="1"/>
  <c r="E56" i="1"/>
  <c r="J56" i="1"/>
  <c r="O35" i="1"/>
  <c r="O26" i="1"/>
  <c r="C13" i="1" l="1"/>
  <c r="I13" i="1" s="1"/>
  <c r="O53" i="1" s="1"/>
  <c r="O54" i="1" s="1"/>
</calcChain>
</file>

<file path=xl/sharedStrings.xml><?xml version="1.0" encoding="utf-8"?>
<sst xmlns="http://schemas.openxmlformats.org/spreadsheetml/2006/main" count="162" uniqueCount="79">
  <si>
    <t>Presupuesto personal mensual</t>
  </si>
  <si>
    <t>Ingresos adicionales</t>
  </si>
  <si>
    <t>Total de ingresos mensuales</t>
  </si>
  <si>
    <t>Teléfono</t>
  </si>
  <si>
    <t>Electricidad</t>
  </si>
  <si>
    <t>Gas</t>
  </si>
  <si>
    <t>Agua y alcantarillado</t>
  </si>
  <si>
    <t>Televisión por cable</t>
  </si>
  <si>
    <t>Mantenimiento o reparaciones</t>
  </si>
  <si>
    <t>Suministros</t>
  </si>
  <si>
    <t>Otros</t>
  </si>
  <si>
    <t>Subtotal</t>
  </si>
  <si>
    <t>Transporte</t>
  </si>
  <si>
    <t>Pago del vehículo</t>
  </si>
  <si>
    <t>Gastos de taxi o bus</t>
  </si>
  <si>
    <t>Seguro</t>
  </si>
  <si>
    <t>Licencias</t>
  </si>
  <si>
    <t>Combustible</t>
  </si>
  <si>
    <t>Mantenimiento</t>
  </si>
  <si>
    <t>Casa</t>
  </si>
  <si>
    <t>Salud</t>
  </si>
  <si>
    <t>Vida</t>
  </si>
  <si>
    <t>Comida</t>
  </si>
  <si>
    <t>Alimentos</t>
  </si>
  <si>
    <t>Restaurantes</t>
  </si>
  <si>
    <t>Mascotas</t>
  </si>
  <si>
    <t>Médicos</t>
  </si>
  <si>
    <t>Limpieza</t>
  </si>
  <si>
    <t>Juguetes</t>
  </si>
  <si>
    <t>Cuidado personal</t>
  </si>
  <si>
    <t>Pelo y uñas</t>
  </si>
  <si>
    <t>Ropa</t>
  </si>
  <si>
    <t>Tintorería</t>
  </si>
  <si>
    <t>Gimnasio</t>
  </si>
  <si>
    <t>Diferencia</t>
  </si>
  <si>
    <t>Entretenimiento</t>
  </si>
  <si>
    <t>Conciertos</t>
  </si>
  <si>
    <t>Eventos deportivos</t>
  </si>
  <si>
    <t>Teatro</t>
  </si>
  <si>
    <t>Préstamos</t>
  </si>
  <si>
    <t>Personal</t>
  </si>
  <si>
    <t>Estudiante</t>
  </si>
  <si>
    <t>Tarjeta de crédito</t>
  </si>
  <si>
    <t>Impuestos</t>
  </si>
  <si>
    <t>Ahorros o inversiones</t>
  </si>
  <si>
    <t>Regalos y donaciones</t>
  </si>
  <si>
    <t>Ingresos</t>
  </si>
  <si>
    <t>Gastos</t>
  </si>
  <si>
    <t>Netflix</t>
  </si>
  <si>
    <t>Spotify</t>
  </si>
  <si>
    <t>Renta</t>
  </si>
  <si>
    <t>Vehícular</t>
  </si>
  <si>
    <t>CDT</t>
  </si>
  <si>
    <t>Fondo de Inversión</t>
  </si>
  <si>
    <t>Regalos</t>
  </si>
  <si>
    <t>Donaciones</t>
  </si>
  <si>
    <t>Servicios</t>
  </si>
  <si>
    <t>Internet</t>
  </si>
  <si>
    <t>Ahorro</t>
  </si>
  <si>
    <t>Gastos mensuales</t>
  </si>
  <si>
    <t>Total gastos mensuales</t>
  </si>
  <si>
    <t>Ingreso Fijo</t>
  </si>
  <si>
    <t>Gasto Fijo</t>
  </si>
  <si>
    <t>Gasto Variable</t>
  </si>
  <si>
    <t>Gastos Variables</t>
  </si>
  <si>
    <t>Gastos Fijos</t>
  </si>
  <si>
    <t>Ingresos mensuales</t>
  </si>
  <si>
    <t>Gasto real</t>
  </si>
  <si>
    <t>Total ahorro</t>
  </si>
  <si>
    <t>Excedentes</t>
  </si>
  <si>
    <t>Total excedentes</t>
  </si>
  <si>
    <t>Total Ingresos</t>
  </si>
  <si>
    <t>Cada moneda que guardas es un paso hacia lo que más deseas. ¡Empieza hoy y haz crecer tu futuro!</t>
  </si>
  <si>
    <t>Total Gastos</t>
  </si>
  <si>
    <t>Úsalos con inteligencia y conviértelos en experiencias, aprendizajes o nuevas metas.</t>
  </si>
  <si>
    <t xml:space="preserve">Excedentes… es igual a libertad </t>
  </si>
  <si>
    <t>Gasto previsto</t>
  </si>
  <si>
    <t>Detalle</t>
  </si>
  <si>
    <r>
      <t xml:space="preserve">¿Qué         de tus ingresos </t>
    </r>
    <r>
      <rPr>
        <b/>
        <sz val="20"/>
        <color rgb="FF00B050"/>
        <rFont val="Selawik Semibold"/>
        <family val="2"/>
      </rPr>
      <t>ahorras</t>
    </r>
    <r>
      <rPr>
        <b/>
        <sz val="20"/>
        <color theme="1"/>
        <rFont val="Selawik Semibold"/>
        <family val="2"/>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</si>
</sst>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6" formatCode="&quot;$&quot;\ #,##0;[Red]\-&quot;$&quot;\ #,##0"/>
    <numFmt numFmtId="8" formatCode="&quot;$&quot;\ #,##0.00;[Red]\-&quot;$&quot;\ #,##0.00"/>
    <numFmt numFmtId="164" formatCode="#,##0.00\ &quot;€&quot;;[Red]\-#,##0.00\ &quot;€&quot;"/>
    <numFmt numFmtId="165" formatCode="[&lt;=9999999]###\-####;\(###\)\ ###\-####"/>
    <numFmt numFmtId="166" formatCode="#,##0.00\ &quot;€&quot;"/>
    <numFmt numFmtId="167" formatCode="&quot;$&quot;\ #,##0.00"/>
  </numFmts>
  <fonts count="32" x14ac:knownFonts="1">
    <font>
      <sz val="10"/>
      <color theme="1" tint="0.24994659260841701"/>
      <name val="Calibri"/>
      <family val="2"/>
      <scheme val="minor"/>
    </font>
    <font>
      <sz val="10"/>
      <color theme="1" tint="0.24994659260841701"/>
      <name val="Calibri"/>
      <family val="2"/>
      <scheme val="major"/>
    </font>
    <font>
      <b/>
      <sz val="10"/>
      <color theme="1" tint="0.24994659260841701"/>
      <name val="Calibri"/>
      <family val="2"/>
      <scheme val="major"/>
    </font>
    <font>
      <sz val="22"/>
      <color theme="3" tint="0.24994659260841701"/>
      <name val="Calibri"/>
      <family val="2"/>
      <scheme val="major"/>
    </font>
    <font>
      <sz val="11"/>
      <color theme="4" tint="-0.499984740745262"/>
      <name val="Calibri"/>
      <family val="2"/>
      <scheme val="minor"/>
    </font>
    <font>
      <sz val="11"/>
      <color theme="0"/>
      <name val="Segoe UI Semilight"/>
      <family val="2"/>
    </font>
    <font>
      <sz val="11"/>
      <color theme="1"/>
      <name val="Segoe UI Semilight"/>
      <family val="2"/>
    </font>
    <font>
      <sz val="10"/>
      <color theme="0"/>
      <name val="Segoe UI Semilight"/>
      <family val="2"/>
    </font>
    <font>
      <sz val="10"/>
      <color theme="1" tint="0.24994659260841701"/>
      <name val="Segoe UI Semilight"/>
      <family val="2"/>
    </font>
    <font>
      <sz val="12"/>
      <color theme="1" tint="0.34998626667073579"/>
      <name val="Segoe UI Semilight"/>
      <family val="2"/>
    </font>
    <font>
      <b/>
      <sz val="14"/>
      <color theme="1" tint="0.34998626667073579"/>
      <name val="Segoe UI Semilight"/>
      <family val="2"/>
    </font>
    <font>
      <b/>
      <sz val="12"/>
      <color theme="1" tint="0.34998626667073579"/>
      <name val="Segoe UI Semilight"/>
      <family val="2"/>
    </font>
    <font>
      <sz val="12"/>
      <name val="Segoe UI Semilight"/>
      <family val="2"/>
    </font>
    <font>
      <b/>
      <sz val="12"/>
      <name val="Segoe UI Semilight"/>
      <family val="2"/>
    </font>
    <font>
      <b/>
      <sz val="20"/>
      <color theme="1" tint="0.34998626667073579"/>
      <name val="Segoe UI Semilight"/>
      <family val="2"/>
    </font>
    <font>
      <sz val="12"/>
      <color theme="1" tint="0.24994659260841701"/>
      <name val="Segoe UI Semilight"/>
      <family val="2"/>
    </font>
    <font>
      <b/>
      <sz val="14"/>
      <color theme="8"/>
      <name val="Segoe UI Semilight"/>
      <family val="2"/>
    </font>
    <font>
      <b/>
      <sz val="12"/>
      <color theme="1" tint="0.24994659260841701"/>
      <name val="Segoe UI Semilight"/>
      <family val="2"/>
    </font>
    <font>
      <b/>
      <sz val="16"/>
      <color rgb="FF06549C"/>
      <name val="Segoe UI Semilight"/>
      <family val="2"/>
    </font>
    <font>
      <sz val="14"/>
      <color theme="1" tint="0.24994659260841701"/>
      <name val="Segoe UI Semilight"/>
      <family val="2"/>
    </font>
    <font>
      <sz val="16"/>
      <color theme="1" tint="0.24994659260841701"/>
      <name val="Segoe UI Semilight"/>
      <family val="2"/>
    </font>
    <font>
      <b/>
      <sz val="20"/>
      <color theme="0"/>
      <name val="Selawik Semibold"/>
      <family val="2"/>
    </font>
    <font>
      <b/>
      <sz val="16"/>
      <color theme="1"/>
      <name val="Segoe UI Semilight"/>
      <family val="2"/>
    </font>
    <font>
      <b/>
      <sz val="16"/>
      <color theme="0"/>
      <name val="Segoe UI Semilight"/>
      <family val="2"/>
    </font>
    <font>
      <i/>
      <sz val="18"/>
      <color theme="1" tint="0.24994659260841701"/>
      <name val="Seaford"/>
    </font>
    <font>
      <b/>
      <sz val="20"/>
      <color theme="1"/>
      <name val="Selawik Semibold"/>
      <family val="2"/>
    </font>
    <font>
      <b/>
      <sz val="20"/>
      <color rgb="FF56029F"/>
      <name val="Seaford"/>
    </font>
    <font>
      <sz val="14"/>
      <color theme="1" tint="0.34998626667073579"/>
      <name val="Segoe UI Semilight"/>
      <family val="2"/>
    </font>
    <font>
      <sz val="14"/>
      <color theme="0"/>
      <name val="Segoe UI Black"/>
      <family val="2"/>
    </font>
    <font>
      <b/>
      <sz val="48"/>
      <color rgb="FF6600CC"/>
      <name val="Seaford"/>
    </font>
    <font>
      <b/>
      <sz val="20"/>
      <color rgb="FF00B050"/>
      <name val="Selawik Semibold"/>
      <family val="2"/>
    </font>
    <font>
      <sz val="10"/>
      <color theme="1"/>
      <name val="Segoe UI Semilight"/>
      <family val="2"/>
    </font>
  </fonts>
  <fills count="9">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56029F"/>
        <bgColor indexed="64"/>
      </patternFill>
    </fill>
    <fill>
      <patternFill patternType="solid">
        <fgColor rgb="FFEDD9FF"/>
        <bgColor indexed="64"/>
      </patternFill>
    </fill>
    <fill>
      <patternFill patternType="solid">
        <fgColor rgb="FF002060"/>
        <bgColor indexed="64"/>
      </patternFill>
    </fill>
    <fill>
      <patternFill patternType="solid">
        <fgColor rgb="FF00CC66"/>
        <bgColor indexed="64"/>
      </patternFill>
    </fill>
    <fill>
      <patternFill patternType="solid">
        <fgColor rgb="FF0099FF"/>
        <bgColor indexed="64"/>
      </patternFill>
    </fill>
  </fills>
  <borders count="6">
    <border>
      <left/>
      <right/>
      <top/>
      <bottom/>
      <diagonal/>
    </border>
    <border>
      <left/>
      <right/>
      <top/>
      <bottom style="medium">
        <color theme="4" tint="-0.24994659260841701"/>
      </bottom>
      <diagonal/>
    </border>
    <border>
      <left/>
      <right/>
      <top/>
      <bottom style="thick">
        <color theme="4" tint="0.499984740745262"/>
      </bottom>
      <diagonal/>
    </border>
    <border>
      <left/>
      <right/>
      <top/>
      <bottom style="medium">
        <color theme="4" tint="0.39997558519241921"/>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right/>
      <top/>
      <bottom style="medium">
        <color rgb="FF56029F"/>
      </bottom>
      <diagonal/>
    </border>
  </borders>
  <cellStyleXfs count="6">
    <xf numFmtId="0" fontId="0" fillId="0" borderId="0"/>
    <xf numFmtId="0" fontId="3" fillId="0" borderId="1" applyNumberFormat="0" applyFill="0" applyAlignment="0" applyProtection="0"/>
    <xf numFmtId="0" fontId="1" fillId="0" borderId="2" applyNumberFormat="0" applyFill="0" applyBorder="0" applyAlignment="0" applyProtection="0"/>
    <xf numFmtId="0" fontId="2" fillId="0" borderId="3" applyNumberFormat="0" applyFill="0" applyBorder="0" applyAlignment="0" applyProtection="0"/>
    <xf numFmtId="165" fontId="4" fillId="0" borderId="0" applyFont="0" applyFill="0" applyBorder="0" applyAlignment="0" applyProtection="0"/>
    <xf numFmtId="14" fontId="4" fillId="0" borderId="0" applyFont="0" applyFill="0" applyBorder="0" applyAlignment="0" applyProtection="0"/>
  </cellStyleXfs>
  <cellXfs count="73">
    <xf numFmtId="0" fontId="0" fillId="0" borderId="0" xfId="0"/>
    <xf numFmtId="0" fontId="5" fillId="0" borderId="0" xfId="0" applyFont="1"/>
    <xf numFmtId="0" fontId="6" fillId="0" borderId="0" xfId="0" applyFont="1"/>
    <xf numFmtId="0" fontId="5" fillId="0" borderId="0" xfId="0" applyFont="1" applyAlignment="1">
      <alignment wrapText="1"/>
    </xf>
    <xf numFmtId="0" fontId="7" fillId="0" borderId="0" xfId="0" applyFont="1"/>
    <xf numFmtId="0" fontId="8" fillId="0" borderId="0" xfId="0" applyFont="1"/>
    <xf numFmtId="0" fontId="8" fillId="0" borderId="0" xfId="2" applyFont="1" applyBorder="1" applyAlignment="1">
      <alignment vertical="center"/>
    </xf>
    <xf numFmtId="0" fontId="7" fillId="0" borderId="0" xfId="2" applyFont="1" applyBorder="1" applyAlignment="1">
      <alignment horizontal="left" vertical="center"/>
    </xf>
    <xf numFmtId="0" fontId="12" fillId="2" borderId="0" xfId="2" applyFont="1" applyFill="1" applyBorder="1" applyAlignment="1">
      <alignment vertical="center"/>
    </xf>
    <xf numFmtId="164" fontId="13" fillId="2" borderId="0" xfId="0" applyNumberFormat="1" applyFont="1" applyFill="1" applyAlignment="1">
      <alignment vertical="center"/>
    </xf>
    <xf numFmtId="0" fontId="14" fillId="0" borderId="0" xfId="0" applyFont="1"/>
    <xf numFmtId="0" fontId="15" fillId="0" borderId="0" xfId="0" applyFont="1"/>
    <xf numFmtId="0" fontId="15" fillId="0" borderId="0" xfId="0" applyFont="1" applyAlignment="1">
      <alignment horizontal="center"/>
    </xf>
    <xf numFmtId="0" fontId="16" fillId="2" borderId="0" xfId="0" applyFont="1" applyFill="1" applyAlignment="1">
      <alignment horizontal="left" vertical="center" indent="1"/>
    </xf>
    <xf numFmtId="166" fontId="15" fillId="2" borderId="0" xfId="0" applyNumberFormat="1" applyFont="1" applyFill="1" applyAlignment="1">
      <alignment horizontal="center" vertical="center"/>
    </xf>
    <xf numFmtId="0" fontId="16" fillId="2" borderId="0" xfId="0" applyFont="1" applyFill="1" applyAlignment="1">
      <alignment vertical="center"/>
    </xf>
    <xf numFmtId="166" fontId="15" fillId="2" borderId="0" xfId="0" applyNumberFormat="1" applyFont="1" applyFill="1" applyAlignment="1">
      <alignment vertical="center"/>
    </xf>
    <xf numFmtId="166" fontId="15" fillId="2" borderId="0" xfId="0" applyNumberFormat="1" applyFont="1" applyFill="1" applyAlignment="1">
      <alignment horizontal="left" vertical="center" indent="1"/>
    </xf>
    <xf numFmtId="0" fontId="17" fillId="2" borderId="0" xfId="0" applyFont="1" applyFill="1" applyAlignment="1">
      <alignment horizontal="left" vertical="center" indent="1"/>
    </xf>
    <xf numFmtId="0" fontId="17" fillId="0" borderId="0" xfId="0" applyFont="1" applyAlignment="1">
      <alignment vertical="center"/>
    </xf>
    <xf numFmtId="166" fontId="15" fillId="0" borderId="0" xfId="0" applyNumberFormat="1" applyFont="1" applyAlignment="1">
      <alignment vertical="center"/>
    </xf>
    <xf numFmtId="166" fontId="16" fillId="2" borderId="0" xfId="0" applyNumberFormat="1" applyFont="1" applyFill="1" applyAlignment="1">
      <alignment vertical="center"/>
    </xf>
    <xf numFmtId="0" fontId="8" fillId="0" borderId="0" xfId="0" applyFont="1" applyAlignment="1">
      <alignment horizontal="center"/>
    </xf>
    <xf numFmtId="167" fontId="8" fillId="0" borderId="0" xfId="0" applyNumberFormat="1" applyFont="1"/>
    <xf numFmtId="167" fontId="15" fillId="0" borderId="0" xfId="0" applyNumberFormat="1" applyFont="1" applyAlignment="1">
      <alignment horizontal="center"/>
    </xf>
    <xf numFmtId="9" fontId="8" fillId="0" borderId="0" xfId="0" applyNumberFormat="1" applyFont="1" applyAlignment="1">
      <alignment horizontal="left"/>
    </xf>
    <xf numFmtId="8" fontId="8" fillId="0" borderId="0" xfId="0" applyNumberFormat="1" applyFont="1"/>
    <xf numFmtId="0" fontId="20" fillId="0" borderId="0" xfId="0" applyFont="1"/>
    <xf numFmtId="8" fontId="11" fillId="3" borderId="4" xfId="0" applyNumberFormat="1" applyFont="1" applyFill="1" applyBorder="1" applyAlignment="1">
      <alignment horizontal="center" vertical="center"/>
    </xf>
    <xf numFmtId="0" fontId="9" fillId="2" borderId="4" xfId="2" applyFont="1" applyFill="1" applyBorder="1" applyAlignment="1">
      <alignment horizontal="left" vertical="center" indent="1"/>
    </xf>
    <xf numFmtId="0" fontId="10" fillId="3" borderId="4" xfId="2" applyFont="1" applyFill="1" applyBorder="1" applyAlignment="1">
      <alignment horizontal="left" vertical="center" indent="1"/>
    </xf>
    <xf numFmtId="8" fontId="9" fillId="2" borderId="4" xfId="0" applyNumberFormat="1" applyFont="1" applyFill="1" applyBorder="1" applyAlignment="1" applyProtection="1">
      <alignment horizontal="center" vertical="center"/>
      <protection locked="0"/>
    </xf>
    <xf numFmtId="8" fontId="9" fillId="2" borderId="4" xfId="0" applyNumberFormat="1" applyFont="1" applyFill="1" applyBorder="1" applyAlignment="1">
      <alignment horizontal="center" vertical="center"/>
    </xf>
    <xf numFmtId="0" fontId="8" fillId="0" borderId="0" xfId="0" applyFont="1" applyProtection="1">
      <protection locked="0"/>
    </xf>
    <xf numFmtId="8" fontId="7" fillId="0" borderId="0" xfId="0" applyNumberFormat="1" applyFont="1"/>
    <xf numFmtId="6" fontId="7" fillId="0" borderId="0" xfId="0" applyNumberFormat="1" applyFont="1"/>
    <xf numFmtId="0" fontId="23" fillId="6" borderId="5" xfId="0" applyFont="1" applyFill="1" applyBorder="1" applyAlignment="1" applyProtection="1">
      <alignment horizontal="center" vertical="center"/>
      <protection locked="0"/>
    </xf>
    <xf numFmtId="0" fontId="23" fillId="8" borderId="5" xfId="0" applyFont="1" applyFill="1" applyBorder="1" applyAlignment="1" applyProtection="1">
      <alignment vertical="center"/>
      <protection locked="0"/>
    </xf>
    <xf numFmtId="0" fontId="27" fillId="0" borderId="0" xfId="0" applyFont="1" applyAlignment="1" applyProtection="1">
      <alignment horizontal="center" vertical="center" wrapText="1"/>
      <protection locked="0"/>
    </xf>
    <xf numFmtId="0" fontId="28" fillId="4" borderId="0" xfId="0" applyFont="1" applyFill="1" applyAlignment="1" applyProtection="1">
      <alignment horizontal="center" vertical="center"/>
      <protection locked="0"/>
    </xf>
    <xf numFmtId="0" fontId="15" fillId="0" borderId="0" xfId="0" applyFont="1" applyProtection="1">
      <protection locked="0"/>
    </xf>
    <xf numFmtId="0" fontId="27" fillId="0" borderId="0" xfId="0" applyFont="1" applyAlignment="1" applyProtection="1">
      <alignment horizontal="left" vertical="center" indent="1"/>
      <protection locked="0"/>
    </xf>
    <xf numFmtId="167" fontId="27" fillId="2" borderId="0" xfId="0" applyNumberFormat="1" applyFont="1" applyFill="1" applyAlignment="1" applyProtection="1">
      <alignment horizontal="center" vertical="center"/>
      <protection locked="0"/>
    </xf>
    <xf numFmtId="0" fontId="27" fillId="2" borderId="0" xfId="0" applyFont="1" applyFill="1" applyAlignment="1" applyProtection="1">
      <alignment horizontal="left" vertical="center" indent="1"/>
      <protection locked="0"/>
    </xf>
    <xf numFmtId="0" fontId="10" fillId="3" borderId="0" xfId="0" applyFont="1" applyFill="1" applyAlignment="1" applyProtection="1">
      <alignment horizontal="left" vertical="center" indent="1"/>
      <protection locked="0"/>
    </xf>
    <xf numFmtId="167" fontId="27" fillId="3" borderId="0" xfId="0" applyNumberFormat="1" applyFont="1" applyFill="1" applyAlignment="1" applyProtection="1">
      <alignment horizontal="center" vertical="center"/>
      <protection locked="0"/>
    </xf>
    <xf numFmtId="167" fontId="10" fillId="3" borderId="0" xfId="0" applyNumberFormat="1" applyFont="1" applyFill="1" applyAlignment="1" applyProtection="1">
      <alignment horizontal="center" vertical="center"/>
      <protection locked="0"/>
    </xf>
    <xf numFmtId="0" fontId="10" fillId="0" borderId="0" xfId="0" applyFont="1" applyAlignment="1" applyProtection="1">
      <alignment horizontal="left" vertical="center" indent="1"/>
      <protection locked="0"/>
    </xf>
    <xf numFmtId="167" fontId="12" fillId="0" borderId="0" xfId="0" applyNumberFormat="1" applyFont="1" applyAlignment="1" applyProtection="1">
      <alignment horizontal="center" vertical="center"/>
      <protection locked="0"/>
    </xf>
    <xf numFmtId="167" fontId="9" fillId="0" borderId="0" xfId="0" applyNumberFormat="1" applyFont="1" applyAlignment="1" applyProtection="1">
      <alignment horizontal="center" vertical="center"/>
      <protection locked="0"/>
    </xf>
    <xf numFmtId="0" fontId="15" fillId="0" borderId="0" xfId="0" applyFont="1" applyAlignment="1" applyProtection="1">
      <alignment horizontal="center"/>
      <protection locked="0"/>
    </xf>
    <xf numFmtId="0" fontId="16" fillId="2" borderId="0" xfId="0" applyFont="1" applyFill="1" applyAlignment="1" applyProtection="1">
      <alignment horizontal="left" vertical="center" indent="1"/>
      <protection locked="0"/>
    </xf>
    <xf numFmtId="166" fontId="15" fillId="2" borderId="0" xfId="0" applyNumberFormat="1" applyFont="1" applyFill="1" applyAlignment="1" applyProtection="1">
      <alignment horizontal="center" vertical="center"/>
      <protection locked="0"/>
    </xf>
    <xf numFmtId="167" fontId="19" fillId="3" borderId="0" xfId="0" applyNumberFormat="1" applyFont="1" applyFill="1" applyAlignment="1" applyProtection="1">
      <alignment horizontal="center" vertical="center"/>
      <protection locked="0"/>
    </xf>
    <xf numFmtId="0" fontId="16" fillId="2" borderId="0" xfId="0" applyFont="1" applyFill="1" applyAlignment="1" applyProtection="1">
      <alignment vertical="center"/>
      <protection locked="0"/>
    </xf>
    <xf numFmtId="166" fontId="15" fillId="2" borderId="0" xfId="0" applyNumberFormat="1" applyFont="1" applyFill="1" applyAlignment="1" applyProtection="1">
      <alignment vertical="center"/>
      <protection locked="0"/>
    </xf>
    <xf numFmtId="166" fontId="15" fillId="2" borderId="0" xfId="0" applyNumberFormat="1" applyFont="1" applyFill="1" applyAlignment="1" applyProtection="1">
      <alignment horizontal="left" vertical="center" indent="1"/>
      <protection locked="0"/>
    </xf>
    <xf numFmtId="0" fontId="23" fillId="7" borderId="5" xfId="0" applyFont="1" applyFill="1" applyBorder="1" applyAlignment="1" applyProtection="1">
      <alignment horizontal="center" vertical="center"/>
      <protection locked="0"/>
    </xf>
    <xf numFmtId="0" fontId="27" fillId="5" borderId="0" xfId="0" applyFont="1" applyFill="1" applyAlignment="1" applyProtection="1">
      <alignment horizontal="left" vertical="center" indent="1"/>
      <protection locked="0"/>
    </xf>
    <xf numFmtId="167" fontId="27" fillId="5" borderId="0" xfId="0" applyNumberFormat="1" applyFont="1" applyFill="1" applyAlignment="1" applyProtection="1">
      <alignment horizontal="center" vertical="center"/>
      <protection locked="0"/>
    </xf>
    <xf numFmtId="0" fontId="9" fillId="2" borderId="4" xfId="2" applyFont="1" applyFill="1" applyBorder="1" applyAlignment="1" applyProtection="1">
      <alignment horizontal="left" vertical="center" indent="1"/>
      <protection locked="0"/>
    </xf>
    <xf numFmtId="0" fontId="31" fillId="0" borderId="0" xfId="0" applyFont="1"/>
    <xf numFmtId="0" fontId="22" fillId="0" borderId="5" xfId="0" applyFont="1" applyBorder="1" applyAlignment="1" applyProtection="1">
      <alignment horizontal="left" vertical="center"/>
      <protection locked="0"/>
    </xf>
    <xf numFmtId="0" fontId="25" fillId="3" borderId="0" xfId="0" applyFont="1" applyFill="1" applyAlignment="1">
      <alignment horizontal="center" vertical="center" wrapText="1"/>
    </xf>
    <xf numFmtId="0" fontId="21" fillId="3" borderId="0" xfId="0" applyFont="1" applyFill="1" applyAlignment="1">
      <alignment horizontal="center" vertical="center" wrapText="1"/>
    </xf>
    <xf numFmtId="0" fontId="25" fillId="3" borderId="0" xfId="0" applyFont="1" applyFill="1" applyAlignment="1">
      <alignment horizontal="center"/>
    </xf>
    <xf numFmtId="0" fontId="26" fillId="5" borderId="4" xfId="3" applyFont="1" applyFill="1" applyBorder="1" applyAlignment="1">
      <alignment horizontal="left" vertical="center" indent="5"/>
    </xf>
    <xf numFmtId="0" fontId="22" fillId="2" borderId="5" xfId="0" applyFont="1" applyFill="1" applyBorder="1" applyAlignment="1" applyProtection="1">
      <alignment horizontal="left" vertical="center"/>
      <protection locked="0"/>
    </xf>
    <xf numFmtId="0" fontId="24" fillId="0" borderId="4" xfId="0" applyFont="1" applyBorder="1" applyAlignment="1">
      <alignment horizontal="center" vertical="center" wrapText="1"/>
    </xf>
    <xf numFmtId="0" fontId="10" fillId="3" borderId="4" xfId="2" applyFont="1" applyFill="1" applyBorder="1" applyAlignment="1">
      <alignment horizontal="center" vertical="center"/>
    </xf>
    <xf numFmtId="0" fontId="29" fillId="5" borderId="0" xfId="0" applyFont="1" applyFill="1" applyAlignment="1">
      <alignment horizontal="center" vertical="center"/>
    </xf>
    <xf numFmtId="0" fontId="18" fillId="2" borderId="0" xfId="3" applyFont="1" applyFill="1" applyBorder="1" applyAlignment="1">
      <alignment horizontal="left" vertical="center" indent="1"/>
    </xf>
    <xf numFmtId="0" fontId="26" fillId="5" borderId="4" xfId="3" applyFont="1" applyFill="1" applyBorder="1" applyAlignment="1">
      <alignment horizontal="left" vertical="center" indent="6"/>
    </xf>
  </cellXfs>
  <cellStyles count="6">
    <cellStyle name="Encabezado 1" xfId="1" builtinId="16" customBuiltin="1"/>
    <cellStyle name="Fecha" xfId="5" xr:uid="{FE33F3B2-B201-45AD-A81E-81BCB12ED9D2}"/>
    <cellStyle name="Normal" xfId="0" builtinId="0" customBuiltin="1"/>
    <cellStyle name="Teléfono" xfId="4" xr:uid="{70E46558-98AC-446F-861A-54F270CBD905}"/>
    <cellStyle name="Título 2" xfId="2" builtinId="17" customBuiltin="1"/>
    <cellStyle name="Título 3" xfId="3" builtinId="18" customBuiltin="1"/>
  </cellStyles>
  <dxfs count="158">
    <dxf>
      <font>
        <b/>
        <i val="0"/>
        <strike val="0"/>
        <condense val="0"/>
        <extend val="0"/>
        <outline val="0"/>
        <shadow val="0"/>
        <u val="none"/>
        <vertAlign val="baseline"/>
        <sz val="14"/>
        <color theme="1" tint="0.34998626667073579"/>
        <name val="Segoe UI Semilight"/>
        <family val="2"/>
        <scheme val="none"/>
      </font>
      <numFmt numFmtId="167" formatCode="&quot;$&quot;\ #,##0.00"/>
      <fill>
        <patternFill patternType="solid">
          <fgColor indexed="64"/>
          <bgColor theme="0" tint="-4.9989318521683403E-2"/>
        </patternFill>
      </fill>
      <alignment horizontal="center" vertical="center" textRotation="0" wrapText="0" indent="0" justifyLastLine="0" shrinkToFit="0" readingOrder="0"/>
      <protection locked="0" hidden="0"/>
    </dxf>
    <dxf>
      <font>
        <b val="0"/>
        <i val="0"/>
        <strike val="0"/>
        <condense val="0"/>
        <extend val="0"/>
        <outline val="0"/>
        <shadow val="0"/>
        <u val="none"/>
        <vertAlign val="baseline"/>
        <sz val="14"/>
        <color theme="1" tint="0.24994659260841701"/>
        <name val="Segoe UI Semilight"/>
        <family val="2"/>
        <scheme val="none"/>
      </font>
      <numFmt numFmtId="167" formatCode="&quot;$&quot;\ #,##0.00"/>
      <fill>
        <patternFill patternType="solid">
          <fgColor indexed="64"/>
          <bgColor theme="0" tint="-4.9989318521683403E-2"/>
        </patternFill>
      </fill>
      <alignment horizontal="center" vertical="center" textRotation="0" wrapText="0" indent="0" justifyLastLine="0" shrinkToFit="0" readingOrder="0"/>
      <protection locked="0" hidden="0"/>
    </dxf>
    <dxf>
      <font>
        <b val="0"/>
        <i val="0"/>
        <strike val="0"/>
        <condense val="0"/>
        <extend val="0"/>
        <outline val="0"/>
        <shadow val="0"/>
        <u val="none"/>
        <vertAlign val="baseline"/>
        <sz val="14"/>
        <color theme="1" tint="0.24994659260841701"/>
        <name val="Segoe UI Semilight"/>
        <family val="2"/>
        <scheme val="none"/>
      </font>
      <numFmt numFmtId="167" formatCode="&quot;$&quot;\ #,##0.00"/>
      <fill>
        <patternFill patternType="solid">
          <fgColor indexed="64"/>
          <bgColor theme="0" tint="-4.9989318521683403E-2"/>
        </patternFill>
      </fill>
      <alignment horizontal="center" vertical="center" textRotation="0" wrapText="0" indent="0" justifyLastLine="0" shrinkToFit="0" readingOrder="0"/>
      <protection locked="0" hidden="0"/>
    </dxf>
    <dxf>
      <font>
        <b/>
        <i val="0"/>
        <strike val="0"/>
        <condense val="0"/>
        <extend val="0"/>
        <outline val="0"/>
        <shadow val="0"/>
        <u val="none"/>
        <vertAlign val="baseline"/>
        <sz val="14"/>
        <color theme="1" tint="0.34998626667073579"/>
        <name val="Segoe UI Semilight"/>
        <family val="2"/>
        <scheme val="none"/>
      </font>
      <fill>
        <patternFill patternType="solid">
          <fgColor indexed="64"/>
          <bgColor theme="0" tint="-4.9989318521683403E-2"/>
        </patternFill>
      </fill>
      <alignment horizontal="left" vertical="center" textRotation="0" wrapText="0" indent="1" justifyLastLine="0" shrinkToFit="0" readingOrder="0"/>
      <protection locked="0" hidden="0"/>
    </dxf>
    <dxf>
      <font>
        <b/>
        <i val="0"/>
        <strike val="0"/>
        <condense val="0"/>
        <extend val="0"/>
        <outline val="0"/>
        <shadow val="0"/>
        <u val="none"/>
        <vertAlign val="baseline"/>
        <sz val="14"/>
        <color theme="1" tint="0.34998626667073579"/>
        <name val="Segoe UI Semilight"/>
        <family val="2"/>
        <scheme val="none"/>
      </font>
      <numFmt numFmtId="167" formatCode="&quot;$&quot;\ #,##0.00"/>
      <fill>
        <patternFill patternType="solid">
          <fgColor indexed="64"/>
          <bgColor theme="0" tint="-4.9989318521683403E-2"/>
        </patternFill>
      </fill>
      <alignment horizontal="center" vertical="center" textRotation="0" wrapText="0" indent="0" justifyLastLine="0" shrinkToFit="0" readingOrder="0"/>
      <protection locked="0" hidden="0"/>
    </dxf>
    <dxf>
      <font>
        <b val="0"/>
        <i val="0"/>
        <strike val="0"/>
        <outline val="0"/>
        <shadow val="0"/>
        <u val="none"/>
        <vertAlign val="baseline"/>
        <sz val="14"/>
        <color theme="1" tint="0.34998626667073579"/>
        <name val="Segoe UI Semilight"/>
        <family val="2"/>
        <scheme val="none"/>
      </font>
      <numFmt numFmtId="167" formatCode="&quot;$&quot;\ #,##0.00"/>
      <fill>
        <patternFill patternType="solid">
          <fgColor indexed="64"/>
          <bgColor theme="0"/>
        </patternFill>
      </fill>
      <alignment horizontal="center" vertical="center" textRotation="0" wrapText="0" indent="0" justifyLastLine="0" shrinkToFit="0" readingOrder="0"/>
      <protection locked="0" hidden="0"/>
    </dxf>
    <dxf>
      <font>
        <b val="0"/>
        <i val="0"/>
        <strike val="0"/>
        <condense val="0"/>
        <extend val="0"/>
        <outline val="0"/>
        <shadow val="0"/>
        <u val="none"/>
        <vertAlign val="baseline"/>
        <sz val="14"/>
        <color theme="1" tint="0.24994659260841701"/>
        <name val="Segoe UI Semilight"/>
        <family val="2"/>
        <scheme val="none"/>
      </font>
      <numFmt numFmtId="167" formatCode="&quot;$&quot;\ #,##0.00"/>
      <fill>
        <patternFill patternType="solid">
          <fgColor indexed="64"/>
          <bgColor theme="0" tint="-4.9989318521683403E-2"/>
        </patternFill>
      </fill>
      <alignment horizontal="center" vertical="center" textRotation="0" wrapText="0" indent="0" justifyLastLine="0" shrinkToFit="0" readingOrder="0"/>
      <protection locked="0" hidden="0"/>
    </dxf>
    <dxf>
      <font>
        <b val="0"/>
        <i val="0"/>
        <strike val="0"/>
        <outline val="0"/>
        <shadow val="0"/>
        <u val="none"/>
        <vertAlign val="baseline"/>
        <sz val="14"/>
        <color theme="1" tint="0.34998626667073579"/>
        <name val="Segoe UI Semilight"/>
        <family val="2"/>
        <scheme val="none"/>
      </font>
      <numFmt numFmtId="167" formatCode="&quot;$&quot;\ #,##0.00"/>
      <fill>
        <patternFill patternType="solid">
          <fgColor indexed="64"/>
          <bgColor theme="0"/>
        </patternFill>
      </fill>
      <alignment horizontal="center" vertical="center" textRotation="0" wrapText="0" indent="0" justifyLastLine="0" shrinkToFit="0" readingOrder="0"/>
      <protection locked="0" hidden="0"/>
    </dxf>
    <dxf>
      <font>
        <b val="0"/>
        <i val="0"/>
        <strike val="0"/>
        <condense val="0"/>
        <extend val="0"/>
        <outline val="0"/>
        <shadow val="0"/>
        <u val="none"/>
        <vertAlign val="baseline"/>
        <sz val="14"/>
        <color theme="1" tint="0.24994659260841701"/>
        <name val="Segoe UI Semilight"/>
        <family val="2"/>
        <scheme val="none"/>
      </font>
      <numFmt numFmtId="167" formatCode="&quot;$&quot;\ #,##0.00"/>
      <fill>
        <patternFill patternType="solid">
          <fgColor indexed="64"/>
          <bgColor theme="0" tint="-4.9989318521683403E-2"/>
        </patternFill>
      </fill>
      <alignment horizontal="center" vertical="center" textRotation="0" wrapText="0" indent="0" justifyLastLine="0" shrinkToFit="0" readingOrder="0"/>
      <protection locked="0" hidden="0"/>
    </dxf>
    <dxf>
      <font>
        <b val="0"/>
        <i val="0"/>
        <strike val="0"/>
        <outline val="0"/>
        <shadow val="0"/>
        <u val="none"/>
        <vertAlign val="baseline"/>
        <sz val="14"/>
        <color theme="1" tint="0.34998626667073579"/>
        <name val="Segoe UI Semilight"/>
        <family val="2"/>
        <scheme val="none"/>
      </font>
      <numFmt numFmtId="167" formatCode="&quot;$&quot;\ #,##0.00"/>
      <fill>
        <patternFill patternType="solid">
          <fgColor indexed="64"/>
          <bgColor theme="0"/>
        </patternFill>
      </fill>
      <alignment horizontal="center" vertical="center" textRotation="0" wrapText="0" indent="0" justifyLastLine="0" shrinkToFit="0" readingOrder="0"/>
      <protection locked="0" hidden="0"/>
    </dxf>
    <dxf>
      <font>
        <b/>
        <i val="0"/>
        <strike val="0"/>
        <condense val="0"/>
        <extend val="0"/>
        <outline val="0"/>
        <shadow val="0"/>
        <u val="none"/>
        <vertAlign val="baseline"/>
        <sz val="14"/>
        <color theme="1" tint="0.34998626667073579"/>
        <name val="Segoe UI Semilight"/>
        <family val="2"/>
        <scheme val="none"/>
      </font>
      <fill>
        <patternFill patternType="solid">
          <fgColor indexed="64"/>
          <bgColor theme="0" tint="-4.9989318521683403E-2"/>
        </patternFill>
      </fill>
      <alignment horizontal="left" vertical="center" textRotation="0" wrapText="0" indent="1" justifyLastLine="0" shrinkToFit="0" readingOrder="0"/>
      <protection locked="0" hidden="0"/>
    </dxf>
    <dxf>
      <font>
        <b val="0"/>
        <i val="0"/>
        <strike val="0"/>
        <outline val="0"/>
        <shadow val="0"/>
        <u val="none"/>
        <vertAlign val="baseline"/>
        <sz val="14"/>
        <color theme="1" tint="0.34998626667073579"/>
        <name val="Segoe UI Semilight"/>
        <family val="2"/>
        <scheme val="none"/>
      </font>
      <fill>
        <patternFill patternType="solid">
          <fgColor indexed="64"/>
          <bgColor theme="0"/>
        </patternFill>
      </fill>
      <alignment horizontal="left" vertical="center" textRotation="0" wrapText="0" indent="1" justifyLastLine="0" shrinkToFit="0" readingOrder="0"/>
      <protection locked="0" hidden="0"/>
    </dxf>
    <dxf>
      <font>
        <b/>
        <i val="0"/>
        <strike val="0"/>
        <condense val="0"/>
        <extend val="0"/>
        <outline val="0"/>
        <shadow val="0"/>
        <u val="none"/>
        <vertAlign val="baseline"/>
        <sz val="14"/>
        <color theme="1" tint="0.34998626667073579"/>
        <name val="Segoe UI Semilight"/>
        <family val="2"/>
        <scheme val="none"/>
      </font>
      <numFmt numFmtId="167" formatCode="&quot;$&quot;\ #,##0.00"/>
      <fill>
        <patternFill patternType="solid">
          <fgColor indexed="64"/>
          <bgColor theme="0" tint="-4.9989318521683403E-2"/>
        </patternFill>
      </fill>
      <alignment horizontal="center" vertical="center" textRotation="0" wrapText="0" indent="0" justifyLastLine="0" shrinkToFit="0" readingOrder="0"/>
      <protection locked="0" hidden="0"/>
    </dxf>
    <dxf>
      <font>
        <b val="0"/>
        <i val="0"/>
        <strike val="0"/>
        <condense val="0"/>
        <extend val="0"/>
        <outline val="0"/>
        <shadow val="0"/>
        <u val="none"/>
        <vertAlign val="baseline"/>
        <sz val="14"/>
        <color theme="1" tint="0.24994659260841701"/>
        <name val="Segoe UI Semilight"/>
        <family val="2"/>
        <scheme val="none"/>
      </font>
      <numFmt numFmtId="167" formatCode="&quot;$&quot;\ #,##0.00"/>
      <fill>
        <patternFill patternType="solid">
          <fgColor indexed="64"/>
          <bgColor theme="0" tint="-4.9989318521683403E-2"/>
        </patternFill>
      </fill>
      <alignment horizontal="center" vertical="center" textRotation="0" wrapText="0" indent="0" justifyLastLine="0" shrinkToFit="0" readingOrder="0"/>
      <protection locked="0" hidden="0"/>
    </dxf>
    <dxf>
      <font>
        <b val="0"/>
        <i val="0"/>
        <strike val="0"/>
        <condense val="0"/>
        <extend val="0"/>
        <outline val="0"/>
        <shadow val="0"/>
        <u val="none"/>
        <vertAlign val="baseline"/>
        <sz val="14"/>
        <color theme="1" tint="0.24994659260841701"/>
        <name val="Segoe UI Semilight"/>
        <family val="2"/>
        <scheme val="none"/>
      </font>
      <numFmt numFmtId="167" formatCode="&quot;$&quot;\ #,##0.00"/>
      <fill>
        <patternFill patternType="solid">
          <fgColor indexed="64"/>
          <bgColor theme="0" tint="-4.9989318521683403E-2"/>
        </patternFill>
      </fill>
      <alignment horizontal="center" vertical="center" textRotation="0" wrapText="0" indent="0" justifyLastLine="0" shrinkToFit="0" readingOrder="0"/>
      <protection locked="0" hidden="0"/>
    </dxf>
    <dxf>
      <font>
        <b/>
        <i val="0"/>
        <strike val="0"/>
        <condense val="0"/>
        <extend val="0"/>
        <outline val="0"/>
        <shadow val="0"/>
        <u val="none"/>
        <vertAlign val="baseline"/>
        <sz val="14"/>
        <color theme="1" tint="0.34998626667073579"/>
        <name val="Segoe UI Semilight"/>
        <family val="2"/>
        <scheme val="none"/>
      </font>
      <fill>
        <patternFill patternType="solid">
          <fgColor indexed="64"/>
          <bgColor theme="0" tint="-4.9989318521683403E-2"/>
        </patternFill>
      </fill>
      <alignment horizontal="left" vertical="center" textRotation="0" wrapText="0" indent="1" justifyLastLine="0" shrinkToFit="0" readingOrder="0"/>
      <protection locked="0" hidden="0"/>
    </dxf>
    <dxf>
      <font>
        <b/>
        <i val="0"/>
        <strike val="0"/>
        <condense val="0"/>
        <extend val="0"/>
        <outline val="0"/>
        <shadow val="0"/>
        <u val="none"/>
        <vertAlign val="baseline"/>
        <sz val="14"/>
        <color theme="1" tint="0.34998626667073579"/>
        <name val="Segoe UI Semilight"/>
        <family val="2"/>
        <scheme val="none"/>
      </font>
      <numFmt numFmtId="167" formatCode="&quot;$&quot;\ #,##0.00"/>
      <fill>
        <patternFill patternType="solid">
          <fgColor indexed="64"/>
          <bgColor theme="0" tint="-4.9989318521683403E-2"/>
        </patternFill>
      </fill>
      <alignment horizontal="center" vertical="center" textRotation="0" wrapText="0" indent="0" justifyLastLine="0" shrinkToFit="0" readingOrder="0"/>
      <protection locked="0" hidden="0"/>
    </dxf>
    <dxf>
      <font>
        <b val="0"/>
        <i val="0"/>
        <strike val="0"/>
        <condense val="0"/>
        <extend val="0"/>
        <outline val="0"/>
        <shadow val="0"/>
        <u val="none"/>
        <vertAlign val="baseline"/>
        <sz val="14"/>
        <color theme="1" tint="0.34998626667073579"/>
        <name val="Segoe UI Semilight"/>
        <family val="2"/>
        <scheme val="none"/>
      </font>
      <numFmt numFmtId="167" formatCode="&quot;$&quot;\ #,##0.00"/>
      <fill>
        <patternFill patternType="solid">
          <fgColor indexed="64"/>
          <bgColor theme="0" tint="-4.9989318521683403E-2"/>
        </patternFill>
      </fill>
      <alignment horizontal="center" vertical="center" textRotation="0" wrapText="0" indent="0" justifyLastLine="0" shrinkToFit="0" readingOrder="0"/>
      <protection locked="0" hidden="0"/>
    </dxf>
    <dxf>
      <font>
        <b val="0"/>
        <i val="0"/>
        <strike val="0"/>
        <condense val="0"/>
        <extend val="0"/>
        <outline val="0"/>
        <shadow val="0"/>
        <u val="none"/>
        <vertAlign val="baseline"/>
        <sz val="14"/>
        <color theme="1" tint="0.34998626667073579"/>
        <name val="Segoe UI Semilight"/>
        <family val="2"/>
        <scheme val="none"/>
      </font>
      <numFmt numFmtId="167" formatCode="&quot;$&quot;\ #,##0.00"/>
      <fill>
        <patternFill patternType="solid">
          <fgColor indexed="64"/>
          <bgColor theme="0" tint="-4.9989318521683403E-2"/>
        </patternFill>
      </fill>
      <alignment horizontal="center" vertical="center" textRotation="0" wrapText="0" indent="0" justifyLastLine="0" shrinkToFit="0" readingOrder="0"/>
      <protection locked="0" hidden="0"/>
    </dxf>
    <dxf>
      <font>
        <b/>
        <i val="0"/>
        <strike val="0"/>
        <condense val="0"/>
        <extend val="0"/>
        <outline val="0"/>
        <shadow val="0"/>
        <u val="none"/>
        <vertAlign val="baseline"/>
        <sz val="14"/>
        <color theme="1" tint="0.34998626667073579"/>
        <name val="Segoe UI Semilight"/>
        <family val="2"/>
        <scheme val="none"/>
      </font>
      <fill>
        <patternFill patternType="solid">
          <fgColor indexed="64"/>
          <bgColor theme="0" tint="-4.9989318521683403E-2"/>
        </patternFill>
      </fill>
      <alignment horizontal="left" vertical="center" textRotation="0" wrapText="0" indent="1" justifyLastLine="0" shrinkToFit="0" readingOrder="0"/>
      <protection locked="0" hidden="0"/>
    </dxf>
    <dxf>
      <font>
        <b/>
        <i val="0"/>
        <strike val="0"/>
        <condense val="0"/>
        <extend val="0"/>
        <outline val="0"/>
        <shadow val="0"/>
        <u val="none"/>
        <vertAlign val="baseline"/>
        <sz val="14"/>
        <color theme="1" tint="0.34998626667073579"/>
        <name val="Segoe UI Semilight"/>
        <family val="2"/>
        <scheme val="none"/>
      </font>
      <numFmt numFmtId="167" formatCode="&quot;$&quot;\ #,##0.00"/>
      <fill>
        <patternFill patternType="solid">
          <fgColor indexed="64"/>
          <bgColor theme="0" tint="-4.9989318521683403E-2"/>
        </patternFill>
      </fill>
      <alignment horizontal="center" vertical="center" textRotation="0" wrapText="0" indent="0" justifyLastLine="0" shrinkToFit="0" readingOrder="0"/>
      <protection locked="0" hidden="0"/>
    </dxf>
    <dxf>
      <font>
        <b val="0"/>
        <i val="0"/>
        <strike val="0"/>
        <outline val="0"/>
        <shadow val="0"/>
        <u val="none"/>
        <vertAlign val="baseline"/>
        <sz val="14"/>
        <color theme="1" tint="0.34998626667073579"/>
        <name val="Segoe UI Semilight"/>
        <family val="2"/>
        <scheme val="none"/>
      </font>
      <numFmt numFmtId="167" formatCode="&quot;$&quot;\ #,##0.00"/>
      <fill>
        <patternFill patternType="solid">
          <fgColor indexed="64"/>
          <bgColor theme="0"/>
        </patternFill>
      </fill>
      <alignment horizontal="center" vertical="center" textRotation="0" wrapText="0" indent="0" justifyLastLine="0" shrinkToFit="0" readingOrder="0"/>
      <protection locked="0" hidden="0"/>
    </dxf>
    <dxf>
      <font>
        <b val="0"/>
        <i val="0"/>
        <strike val="0"/>
        <condense val="0"/>
        <extend val="0"/>
        <outline val="0"/>
        <shadow val="0"/>
        <u val="none"/>
        <vertAlign val="baseline"/>
        <sz val="14"/>
        <color theme="1" tint="0.34998626667073579"/>
        <name val="Segoe UI Semilight"/>
        <family val="2"/>
        <scheme val="none"/>
      </font>
      <numFmt numFmtId="167" formatCode="&quot;$&quot;\ #,##0.00"/>
      <fill>
        <patternFill patternType="solid">
          <fgColor indexed="64"/>
          <bgColor theme="0" tint="-4.9989318521683403E-2"/>
        </patternFill>
      </fill>
      <alignment horizontal="center" vertical="center" textRotation="0" wrapText="0" indent="0" justifyLastLine="0" shrinkToFit="0" readingOrder="0"/>
      <protection locked="0" hidden="0"/>
    </dxf>
    <dxf>
      <font>
        <b val="0"/>
        <i val="0"/>
        <strike val="0"/>
        <outline val="0"/>
        <shadow val="0"/>
        <u val="none"/>
        <vertAlign val="baseline"/>
        <sz val="14"/>
        <color theme="1" tint="0.34998626667073579"/>
        <name val="Segoe UI Semilight"/>
        <family val="2"/>
        <scheme val="none"/>
      </font>
      <numFmt numFmtId="167" formatCode="&quot;$&quot;\ #,##0.00"/>
      <fill>
        <patternFill patternType="solid">
          <fgColor indexed="64"/>
          <bgColor theme="0"/>
        </patternFill>
      </fill>
      <alignment horizontal="center" vertical="center" textRotation="0" wrapText="0" indent="0" justifyLastLine="0" shrinkToFit="0" readingOrder="0"/>
      <protection locked="0" hidden="0"/>
    </dxf>
    <dxf>
      <font>
        <b val="0"/>
        <i val="0"/>
        <strike val="0"/>
        <condense val="0"/>
        <extend val="0"/>
        <outline val="0"/>
        <shadow val="0"/>
        <u val="none"/>
        <vertAlign val="baseline"/>
        <sz val="14"/>
        <color theme="1" tint="0.34998626667073579"/>
        <name val="Segoe UI Semilight"/>
        <family val="2"/>
        <scheme val="none"/>
      </font>
      <numFmt numFmtId="167" formatCode="&quot;$&quot;\ #,##0.00"/>
      <fill>
        <patternFill patternType="solid">
          <fgColor indexed="64"/>
          <bgColor theme="0" tint="-4.9989318521683403E-2"/>
        </patternFill>
      </fill>
      <alignment horizontal="center" vertical="center" textRotation="0" wrapText="0" indent="0" justifyLastLine="0" shrinkToFit="0" readingOrder="0"/>
      <protection locked="0" hidden="0"/>
    </dxf>
    <dxf>
      <font>
        <b val="0"/>
        <i val="0"/>
        <strike val="0"/>
        <outline val="0"/>
        <shadow val="0"/>
        <u val="none"/>
        <vertAlign val="baseline"/>
        <sz val="14"/>
        <color theme="1" tint="0.34998626667073579"/>
        <name val="Segoe UI Semilight"/>
        <family val="2"/>
        <scheme val="none"/>
      </font>
      <numFmt numFmtId="167" formatCode="&quot;$&quot;\ #,##0.00"/>
      <fill>
        <patternFill patternType="solid">
          <fgColor indexed="64"/>
          <bgColor theme="0"/>
        </patternFill>
      </fill>
      <alignment horizontal="center" vertical="center" textRotation="0" wrapText="0" indent="0" justifyLastLine="0" shrinkToFit="0" readingOrder="0"/>
      <protection locked="0" hidden="0"/>
    </dxf>
    <dxf>
      <font>
        <b/>
        <i val="0"/>
        <strike val="0"/>
        <condense val="0"/>
        <extend val="0"/>
        <outline val="0"/>
        <shadow val="0"/>
        <u val="none"/>
        <vertAlign val="baseline"/>
        <sz val="14"/>
        <color theme="1" tint="0.34998626667073579"/>
        <name val="Segoe UI Semilight"/>
        <family val="2"/>
        <scheme val="none"/>
      </font>
      <fill>
        <patternFill patternType="solid">
          <fgColor indexed="64"/>
          <bgColor theme="0" tint="-4.9989318521683403E-2"/>
        </patternFill>
      </fill>
      <alignment horizontal="left" vertical="center" textRotation="0" wrapText="0" indent="1" justifyLastLine="0" shrinkToFit="0" readingOrder="0"/>
      <protection locked="0" hidden="0"/>
    </dxf>
    <dxf>
      <font>
        <b val="0"/>
        <i val="0"/>
        <strike val="0"/>
        <outline val="0"/>
        <shadow val="0"/>
        <u val="none"/>
        <vertAlign val="baseline"/>
        <sz val="14"/>
        <color theme="1" tint="0.34998626667073579"/>
        <name val="Segoe UI Semilight"/>
        <family val="2"/>
        <scheme val="none"/>
      </font>
      <fill>
        <patternFill patternType="solid">
          <fgColor indexed="64"/>
          <bgColor theme="0"/>
        </patternFill>
      </fill>
      <alignment horizontal="left" vertical="center" textRotation="0" wrapText="0" indent="1" justifyLastLine="0" shrinkToFit="0" readingOrder="0"/>
      <protection locked="0" hidden="0"/>
    </dxf>
    <dxf>
      <border>
        <top style="thin">
          <color theme="0" tint="-0.14993743705557422"/>
        </top>
      </border>
    </dxf>
    <dxf>
      <font>
        <strike val="0"/>
        <outline val="0"/>
        <shadow val="0"/>
        <u val="none"/>
        <vertAlign val="baseline"/>
        <sz val="14"/>
        <color theme="1" tint="0.34998626667073579"/>
        <name val="Segoe UI Semilight"/>
        <family val="2"/>
        <scheme val="none"/>
      </font>
      <fill>
        <patternFill patternType="solid">
          <fgColor indexed="64"/>
          <bgColor theme="0" tint="-4.9989318521683403E-2"/>
        </patternFill>
      </fill>
      <border diagonalUp="0" diagonalDown="0">
        <left style="thin">
          <color theme="0" tint="-0.14990691854609822"/>
        </left>
        <right style="thin">
          <color theme="0" tint="-0.14990691854609822"/>
        </right>
        <top/>
        <bottom/>
      </border>
      <protection locked="0" hidden="0"/>
    </dxf>
    <dxf>
      <font>
        <b val="0"/>
        <i val="0"/>
        <strike val="0"/>
        <outline val="0"/>
        <shadow val="0"/>
        <u val="none"/>
        <vertAlign val="baseline"/>
        <sz val="14"/>
        <color theme="1" tint="0.34998626667073579"/>
        <name val="Segoe UI Semilight"/>
        <family val="2"/>
        <scheme val="none"/>
      </font>
      <fill>
        <patternFill patternType="solid">
          <fgColor indexed="64"/>
          <bgColor theme="0"/>
        </patternFill>
      </fill>
      <protection locked="0" hidden="0"/>
    </dxf>
    <dxf>
      <border>
        <bottom style="thin">
          <color theme="0" tint="-0.14996795556505021"/>
        </bottom>
      </border>
    </dxf>
    <dxf>
      <font>
        <b val="0"/>
        <i val="0"/>
        <strike val="0"/>
        <condense val="0"/>
        <extend val="0"/>
        <outline val="0"/>
        <shadow val="0"/>
        <u val="none"/>
        <vertAlign val="baseline"/>
        <sz val="14"/>
        <color theme="1" tint="0.24994659260841701"/>
        <name val="Segoe UI Semilight"/>
        <family val="2"/>
        <scheme val="none"/>
      </font>
      <fill>
        <patternFill patternType="solid">
          <fgColor indexed="64"/>
          <bgColor theme="0"/>
        </patternFill>
      </fill>
      <alignment horizontal="general" vertical="center" textRotation="0" wrapText="0" indent="0" justifyLastLine="0" shrinkToFit="0" readingOrder="0"/>
      <protection locked="0" hidden="0"/>
    </dxf>
    <dxf>
      <font>
        <b val="0"/>
        <i val="0"/>
        <strike val="0"/>
        <outline val="0"/>
        <shadow val="0"/>
        <u val="none"/>
        <vertAlign val="baseline"/>
        <sz val="14"/>
        <color theme="1" tint="0.34998626667073579"/>
        <name val="Segoe UI Semilight"/>
        <family val="2"/>
        <scheme val="none"/>
      </font>
      <numFmt numFmtId="167" formatCode="&quot;$&quot;\ #,##0.00"/>
      <fill>
        <patternFill patternType="solid">
          <fgColor indexed="64"/>
          <bgColor theme="0"/>
        </patternFill>
      </fill>
      <alignment horizontal="center" vertical="center" textRotation="0" wrapText="0" indent="0" justifyLastLine="0" shrinkToFit="0" readingOrder="0"/>
      <protection locked="0" hidden="0"/>
    </dxf>
    <dxf>
      <font>
        <b val="0"/>
        <i val="0"/>
        <strike val="0"/>
        <outline val="0"/>
        <shadow val="0"/>
        <u val="none"/>
        <vertAlign val="baseline"/>
        <sz val="14"/>
        <color theme="1" tint="0.34998626667073579"/>
        <name val="Segoe UI Semilight"/>
        <family val="2"/>
        <scheme val="none"/>
      </font>
      <numFmt numFmtId="167" formatCode="&quot;$&quot;\ #,##0.00"/>
      <fill>
        <patternFill patternType="solid">
          <fgColor indexed="64"/>
          <bgColor theme="0"/>
        </patternFill>
      </fill>
      <alignment horizontal="center" vertical="center" textRotation="0" wrapText="0" indent="0" justifyLastLine="0" shrinkToFit="0" readingOrder="0"/>
      <protection locked="0" hidden="0"/>
    </dxf>
    <dxf>
      <font>
        <b val="0"/>
        <i val="0"/>
        <strike val="0"/>
        <outline val="0"/>
        <shadow val="0"/>
        <u val="none"/>
        <vertAlign val="baseline"/>
        <sz val="14"/>
        <color theme="1" tint="0.34998626667073579"/>
        <name val="Segoe UI Semilight"/>
        <family val="2"/>
        <scheme val="none"/>
      </font>
      <numFmt numFmtId="167" formatCode="&quot;$&quot;\ #,##0.00"/>
      <fill>
        <patternFill patternType="solid">
          <fgColor indexed="64"/>
          <bgColor theme="0"/>
        </patternFill>
      </fill>
      <alignment horizontal="center" vertical="center" textRotation="0" wrapText="0" indent="0" justifyLastLine="0" shrinkToFit="0" readingOrder="0"/>
      <protection locked="0" hidden="0"/>
    </dxf>
    <dxf>
      <font>
        <b val="0"/>
        <i val="0"/>
        <strike val="0"/>
        <outline val="0"/>
        <shadow val="0"/>
        <u val="none"/>
        <vertAlign val="baseline"/>
        <sz val="14"/>
        <color theme="1" tint="0.34998626667073579"/>
        <name val="Segoe UI Semilight"/>
        <family val="2"/>
        <scheme val="none"/>
      </font>
      <fill>
        <patternFill patternType="solid">
          <fgColor indexed="64"/>
          <bgColor theme="0"/>
        </patternFill>
      </fill>
      <alignment horizontal="left" vertical="center" textRotation="0" wrapText="0" indent="1" justifyLastLine="0" shrinkToFit="0" readingOrder="0"/>
      <protection locked="0" hidden="0"/>
    </dxf>
    <dxf>
      <border>
        <top style="thin">
          <color theme="0" tint="-0.14993743705557422"/>
        </top>
      </border>
    </dxf>
    <dxf>
      <font>
        <strike val="0"/>
        <outline val="0"/>
        <shadow val="0"/>
        <u val="none"/>
        <vertAlign val="baseline"/>
        <sz val="14"/>
        <color theme="1" tint="0.34998626667073579"/>
        <name val="Segoe UI Semilight"/>
        <family val="2"/>
        <scheme val="none"/>
      </font>
      <fill>
        <patternFill patternType="solid">
          <fgColor indexed="64"/>
          <bgColor theme="0" tint="-4.9989318521683403E-2"/>
        </patternFill>
      </fill>
      <border diagonalUp="0" diagonalDown="0">
        <left style="thin">
          <color theme="0" tint="-0.14990691854609822"/>
        </left>
        <right style="thin">
          <color theme="0" tint="-0.14990691854609822"/>
        </right>
        <top/>
        <bottom/>
      </border>
      <protection locked="0" hidden="0"/>
    </dxf>
    <dxf>
      <font>
        <b val="0"/>
        <i val="0"/>
        <strike val="0"/>
        <outline val="0"/>
        <shadow val="0"/>
        <u val="none"/>
        <vertAlign val="baseline"/>
        <sz val="14"/>
        <color theme="1" tint="0.34998626667073579"/>
        <name val="Segoe UI Semilight"/>
        <family val="2"/>
        <scheme val="none"/>
      </font>
      <fill>
        <patternFill patternType="solid">
          <fgColor indexed="64"/>
          <bgColor theme="0"/>
        </patternFill>
      </fill>
      <protection locked="0" hidden="0"/>
    </dxf>
    <dxf>
      <border>
        <bottom style="thin">
          <color theme="0" tint="-0.14996795556505021"/>
        </bottom>
      </border>
    </dxf>
    <dxf>
      <font>
        <b val="0"/>
        <i val="0"/>
        <strike val="0"/>
        <condense val="0"/>
        <extend val="0"/>
        <outline val="0"/>
        <shadow val="0"/>
        <u val="none"/>
        <vertAlign val="baseline"/>
        <sz val="14"/>
        <color theme="1" tint="0.24994659260841701"/>
        <name val="Segoe UI Semilight"/>
        <family val="2"/>
        <scheme val="none"/>
      </font>
      <fill>
        <patternFill patternType="solid">
          <fgColor indexed="64"/>
          <bgColor theme="0"/>
        </patternFill>
      </fill>
      <alignment horizontal="general" vertical="center" textRotation="0" wrapText="0" indent="0" justifyLastLine="0" shrinkToFit="0" readingOrder="0"/>
      <protection locked="0" hidden="0"/>
    </dxf>
    <dxf>
      <font>
        <b/>
        <i val="0"/>
        <strike val="0"/>
        <condense val="0"/>
        <extend val="0"/>
        <outline val="0"/>
        <shadow val="0"/>
        <u val="none"/>
        <vertAlign val="baseline"/>
        <sz val="14"/>
        <color theme="1" tint="0.34998626667073579"/>
        <name val="Segoe UI Semilight"/>
        <family val="2"/>
        <scheme val="none"/>
      </font>
      <numFmt numFmtId="167" formatCode="&quot;$&quot;\ #,##0.00"/>
      <fill>
        <patternFill patternType="solid">
          <fgColor indexed="64"/>
          <bgColor theme="0" tint="-4.9989318521683403E-2"/>
        </patternFill>
      </fill>
      <alignment horizontal="center" vertical="center" textRotation="0" wrapText="0" indent="0" justifyLastLine="0" shrinkToFit="0" readingOrder="0"/>
      <protection locked="0" hidden="0"/>
    </dxf>
    <dxf>
      <font>
        <b val="0"/>
        <i val="0"/>
        <strike val="0"/>
        <outline val="0"/>
        <shadow val="0"/>
        <u val="none"/>
        <vertAlign val="baseline"/>
        <sz val="14"/>
        <color theme="1" tint="0.34998626667073579"/>
        <name val="Segoe UI Semilight"/>
        <family val="2"/>
        <scheme val="none"/>
      </font>
      <numFmt numFmtId="167" formatCode="&quot;$&quot;\ #,##0.00"/>
      <fill>
        <patternFill patternType="solid">
          <fgColor indexed="64"/>
          <bgColor theme="0"/>
        </patternFill>
      </fill>
      <alignment horizontal="center" vertical="center" textRotation="0" wrapText="0" indent="0" justifyLastLine="0" shrinkToFit="0" readingOrder="0"/>
      <protection locked="0" hidden="0"/>
    </dxf>
    <dxf>
      <font>
        <b val="0"/>
        <i val="0"/>
        <strike val="0"/>
        <condense val="0"/>
        <extend val="0"/>
        <outline val="0"/>
        <shadow val="0"/>
        <u val="none"/>
        <vertAlign val="baseline"/>
        <sz val="14"/>
        <color theme="1" tint="0.34998626667073579"/>
        <name val="Segoe UI Semilight"/>
        <family val="2"/>
        <scheme val="none"/>
      </font>
      <numFmt numFmtId="167" formatCode="&quot;$&quot;\ #,##0.00"/>
      <fill>
        <patternFill patternType="solid">
          <fgColor indexed="64"/>
          <bgColor theme="0" tint="-4.9989318521683403E-2"/>
        </patternFill>
      </fill>
      <alignment horizontal="center" vertical="center" textRotation="0" wrapText="0" indent="0" justifyLastLine="0" shrinkToFit="0" readingOrder="0"/>
      <protection locked="0" hidden="0"/>
    </dxf>
    <dxf>
      <font>
        <b val="0"/>
        <i val="0"/>
        <strike val="0"/>
        <outline val="0"/>
        <shadow val="0"/>
        <u val="none"/>
        <vertAlign val="baseline"/>
        <sz val="14"/>
        <color theme="1" tint="0.34998626667073579"/>
        <name val="Segoe UI Semilight"/>
        <family val="2"/>
        <scheme val="none"/>
      </font>
      <numFmt numFmtId="167" formatCode="&quot;$&quot;\ #,##0.00"/>
      <fill>
        <patternFill patternType="solid">
          <fgColor indexed="64"/>
          <bgColor theme="0"/>
        </patternFill>
      </fill>
      <alignment horizontal="center" vertical="center" textRotation="0" wrapText="0" indent="0" justifyLastLine="0" shrinkToFit="0" readingOrder="0"/>
      <protection locked="0" hidden="0"/>
    </dxf>
    <dxf>
      <font>
        <b val="0"/>
        <i val="0"/>
        <strike val="0"/>
        <condense val="0"/>
        <extend val="0"/>
        <outline val="0"/>
        <shadow val="0"/>
        <u val="none"/>
        <vertAlign val="baseline"/>
        <sz val="14"/>
        <color theme="1" tint="0.34998626667073579"/>
        <name val="Segoe UI Semilight"/>
        <family val="2"/>
        <scheme val="none"/>
      </font>
      <numFmt numFmtId="167" formatCode="&quot;$&quot;\ #,##0.00"/>
      <fill>
        <patternFill patternType="solid">
          <fgColor indexed="64"/>
          <bgColor theme="0" tint="-4.9989318521683403E-2"/>
        </patternFill>
      </fill>
      <alignment horizontal="center" vertical="center" textRotation="0" wrapText="0" indent="0" justifyLastLine="0" shrinkToFit="0" readingOrder="0"/>
      <protection locked="0" hidden="0"/>
    </dxf>
    <dxf>
      <font>
        <b val="0"/>
        <i val="0"/>
        <strike val="0"/>
        <outline val="0"/>
        <shadow val="0"/>
        <u val="none"/>
        <vertAlign val="baseline"/>
        <sz val="14"/>
        <color theme="1" tint="0.34998626667073579"/>
        <name val="Segoe UI Semilight"/>
        <family val="2"/>
        <scheme val="none"/>
      </font>
      <numFmt numFmtId="167" formatCode="&quot;$&quot;\ #,##0.00"/>
      <fill>
        <patternFill patternType="solid">
          <fgColor indexed="64"/>
          <bgColor theme="0"/>
        </patternFill>
      </fill>
      <alignment horizontal="center" vertical="center" textRotation="0" wrapText="0" indent="0" justifyLastLine="0" shrinkToFit="0" readingOrder="0"/>
      <protection locked="0" hidden="0"/>
    </dxf>
    <dxf>
      <font>
        <b/>
        <i val="0"/>
        <strike val="0"/>
        <condense val="0"/>
        <extend val="0"/>
        <outline val="0"/>
        <shadow val="0"/>
        <u val="none"/>
        <vertAlign val="baseline"/>
        <sz val="14"/>
        <color theme="1" tint="0.34998626667073579"/>
        <name val="Segoe UI Semilight"/>
        <family val="2"/>
        <scheme val="none"/>
      </font>
      <fill>
        <patternFill patternType="solid">
          <fgColor indexed="64"/>
          <bgColor theme="0" tint="-4.9989318521683403E-2"/>
        </patternFill>
      </fill>
      <alignment horizontal="left" vertical="center" textRotation="0" wrapText="0" indent="1" justifyLastLine="0" shrinkToFit="0" readingOrder="0"/>
      <protection locked="0" hidden="0"/>
    </dxf>
    <dxf>
      <font>
        <b val="0"/>
        <i val="0"/>
        <strike val="0"/>
        <outline val="0"/>
        <shadow val="0"/>
        <u val="none"/>
        <vertAlign val="baseline"/>
        <sz val="14"/>
        <color theme="1" tint="0.34998626667073579"/>
        <name val="Segoe UI Semilight"/>
        <family val="2"/>
        <scheme val="none"/>
      </font>
      <fill>
        <patternFill patternType="solid">
          <fgColor indexed="64"/>
          <bgColor theme="0"/>
        </patternFill>
      </fill>
      <alignment horizontal="left" vertical="center" textRotation="0" wrapText="0" indent="1" justifyLastLine="0" shrinkToFit="0" readingOrder="0"/>
      <protection locked="0" hidden="0"/>
    </dxf>
    <dxf>
      <border>
        <top style="thin">
          <color theme="0" tint="-0.14993743705557422"/>
        </top>
      </border>
    </dxf>
    <dxf>
      <font>
        <strike val="0"/>
        <outline val="0"/>
        <shadow val="0"/>
        <u val="none"/>
        <vertAlign val="baseline"/>
        <sz val="14"/>
        <color theme="1" tint="0.34998626667073579"/>
        <name val="Segoe UI Semilight"/>
        <family val="2"/>
        <scheme val="none"/>
      </font>
      <fill>
        <patternFill patternType="solid">
          <fgColor indexed="64"/>
          <bgColor theme="0" tint="-4.9989318521683403E-2"/>
        </patternFill>
      </fill>
      <border diagonalUp="0" diagonalDown="0">
        <left style="thin">
          <color theme="0" tint="-0.14990691854609822"/>
        </left>
        <right style="thin">
          <color theme="0" tint="-0.14990691854609822"/>
        </right>
        <top/>
        <bottom/>
      </border>
      <protection locked="0" hidden="0"/>
    </dxf>
    <dxf>
      <font>
        <b val="0"/>
        <i val="0"/>
        <strike val="0"/>
        <outline val="0"/>
        <shadow val="0"/>
        <u val="none"/>
        <vertAlign val="baseline"/>
        <sz val="14"/>
        <color theme="1" tint="0.34998626667073579"/>
        <name val="Segoe UI Semilight"/>
        <family val="2"/>
        <scheme val="none"/>
      </font>
      <fill>
        <patternFill patternType="solid">
          <fgColor indexed="64"/>
          <bgColor theme="0"/>
        </patternFill>
      </fill>
      <protection locked="0" hidden="0"/>
    </dxf>
    <dxf>
      <border>
        <bottom style="thin">
          <color theme="0" tint="-0.14996795556505021"/>
        </bottom>
      </border>
    </dxf>
    <dxf>
      <font>
        <b val="0"/>
        <i val="0"/>
        <strike val="0"/>
        <condense val="0"/>
        <extend val="0"/>
        <outline val="0"/>
        <shadow val="0"/>
        <u val="none"/>
        <vertAlign val="baseline"/>
        <sz val="14"/>
        <color theme="1" tint="0.24994659260841701"/>
        <name val="Segoe UI Semilight"/>
        <family val="2"/>
        <scheme val="none"/>
      </font>
      <fill>
        <patternFill patternType="solid">
          <fgColor indexed="64"/>
          <bgColor theme="0"/>
        </patternFill>
      </fill>
      <alignment horizontal="general" vertical="center" textRotation="0" wrapText="0" indent="0" justifyLastLine="0" shrinkToFit="0" readingOrder="0"/>
      <protection locked="0" hidden="0"/>
    </dxf>
    <dxf>
      <font>
        <b/>
        <i val="0"/>
        <strike val="0"/>
        <condense val="0"/>
        <extend val="0"/>
        <outline val="0"/>
        <shadow val="0"/>
        <u val="none"/>
        <vertAlign val="baseline"/>
        <sz val="14"/>
        <color theme="1" tint="0.34998626667073579"/>
        <name val="Segoe UI Semilight"/>
        <family val="2"/>
        <scheme val="none"/>
      </font>
      <numFmt numFmtId="167" formatCode="&quot;$&quot;\ #,##0.00"/>
      <fill>
        <patternFill patternType="solid">
          <fgColor indexed="64"/>
          <bgColor theme="0" tint="-4.9989318521683403E-2"/>
        </patternFill>
      </fill>
      <alignment horizontal="center" vertical="center" textRotation="0" wrapText="0" indent="0" justifyLastLine="0" shrinkToFit="0" readingOrder="0"/>
      <protection locked="0" hidden="0"/>
    </dxf>
    <dxf>
      <font>
        <strike val="0"/>
        <outline val="0"/>
        <shadow val="0"/>
        <u val="none"/>
        <vertAlign val="baseline"/>
        <sz val="14"/>
        <color theme="1" tint="0.34998626667073579"/>
        <name val="Segoe UI Semilight"/>
        <family val="2"/>
        <scheme val="none"/>
      </font>
      <numFmt numFmtId="167" formatCode="&quot;$&quot;\ #,##0.00"/>
      <fill>
        <patternFill patternType="solid">
          <fgColor indexed="64"/>
          <bgColor theme="0"/>
        </patternFill>
      </fill>
      <alignment horizontal="center" vertical="center" textRotation="0" wrapText="0" indent="0" justifyLastLine="0" shrinkToFit="0" readingOrder="0"/>
      <protection locked="0" hidden="0"/>
    </dxf>
    <dxf>
      <font>
        <b/>
        <i val="0"/>
        <strike val="0"/>
        <condense val="0"/>
        <extend val="0"/>
        <outline val="0"/>
        <shadow val="0"/>
        <u val="none"/>
        <vertAlign val="baseline"/>
        <sz val="14"/>
        <color theme="1" tint="0.34998626667073579"/>
        <name val="Segoe UI Semilight"/>
        <family val="2"/>
        <scheme val="none"/>
      </font>
      <numFmt numFmtId="167" formatCode="&quot;$&quot;\ #,##0.00"/>
      <fill>
        <patternFill patternType="solid">
          <fgColor indexed="64"/>
          <bgColor theme="0" tint="-4.9989318521683403E-2"/>
        </patternFill>
      </fill>
      <alignment horizontal="center" vertical="center" textRotation="0" wrapText="0" indent="0" justifyLastLine="0" shrinkToFit="0" readingOrder="0"/>
      <protection locked="0" hidden="0"/>
    </dxf>
    <dxf>
      <font>
        <strike val="0"/>
        <outline val="0"/>
        <shadow val="0"/>
        <u val="none"/>
        <vertAlign val="baseline"/>
        <sz val="14"/>
        <color theme="1" tint="0.34998626667073579"/>
        <name val="Segoe UI Semilight"/>
        <family val="2"/>
        <scheme val="none"/>
      </font>
      <numFmt numFmtId="167" formatCode="&quot;$&quot;\ #,##0.00"/>
      <fill>
        <patternFill patternType="solid">
          <fgColor indexed="64"/>
          <bgColor theme="0"/>
        </patternFill>
      </fill>
      <alignment horizontal="center" vertical="center" textRotation="0" wrapText="0" indent="0" justifyLastLine="0" shrinkToFit="0" readingOrder="0"/>
      <protection locked="0" hidden="0"/>
    </dxf>
    <dxf>
      <font>
        <b/>
        <i val="0"/>
        <strike val="0"/>
        <condense val="0"/>
        <extend val="0"/>
        <outline val="0"/>
        <shadow val="0"/>
        <u val="none"/>
        <vertAlign val="baseline"/>
        <sz val="14"/>
        <color theme="1" tint="0.34998626667073579"/>
        <name val="Segoe UI Semilight"/>
        <family val="2"/>
        <scheme val="none"/>
      </font>
      <numFmt numFmtId="167" formatCode="&quot;$&quot;\ #,##0.00"/>
      <fill>
        <patternFill patternType="solid">
          <fgColor indexed="64"/>
          <bgColor theme="0" tint="-4.9989318521683403E-2"/>
        </patternFill>
      </fill>
      <alignment horizontal="center" vertical="center" textRotation="0" wrapText="0" indent="0" justifyLastLine="0" shrinkToFit="0" readingOrder="0"/>
      <protection locked="0" hidden="0"/>
    </dxf>
    <dxf>
      <font>
        <strike val="0"/>
        <outline val="0"/>
        <shadow val="0"/>
        <u val="none"/>
        <vertAlign val="baseline"/>
        <sz val="14"/>
        <color theme="1" tint="0.34998626667073579"/>
        <name val="Segoe UI Semilight"/>
        <family val="2"/>
        <scheme val="none"/>
      </font>
      <numFmt numFmtId="167" formatCode="&quot;$&quot;\ #,##0.00"/>
      <fill>
        <patternFill patternType="solid">
          <fgColor indexed="64"/>
          <bgColor theme="0"/>
        </patternFill>
      </fill>
      <alignment horizontal="center" vertical="center" textRotation="0" wrapText="0" indent="0" justifyLastLine="0" shrinkToFit="0" readingOrder="0"/>
      <protection locked="0" hidden="0"/>
    </dxf>
    <dxf>
      <font>
        <b/>
        <i val="0"/>
        <strike val="0"/>
        <condense val="0"/>
        <extend val="0"/>
        <outline val="0"/>
        <shadow val="0"/>
        <u val="none"/>
        <vertAlign val="baseline"/>
        <sz val="14"/>
        <color theme="1" tint="0.34998626667073579"/>
        <name val="Segoe UI Semilight"/>
        <family val="2"/>
        <scheme val="none"/>
      </font>
      <fill>
        <patternFill patternType="solid">
          <fgColor indexed="64"/>
          <bgColor theme="0" tint="-4.9989318521683403E-2"/>
        </patternFill>
      </fill>
      <alignment horizontal="left" vertical="center" textRotation="0" wrapText="0" indent="1" justifyLastLine="0" shrinkToFit="0" readingOrder="0"/>
      <protection locked="0" hidden="0"/>
    </dxf>
    <dxf>
      <font>
        <strike val="0"/>
        <outline val="0"/>
        <shadow val="0"/>
        <u val="none"/>
        <vertAlign val="baseline"/>
        <sz val="14"/>
        <color theme="1" tint="0.34998626667073579"/>
        <name val="Segoe UI Semilight"/>
        <family val="2"/>
        <scheme val="none"/>
      </font>
      <fill>
        <patternFill patternType="solid">
          <fgColor indexed="64"/>
          <bgColor theme="0"/>
        </patternFill>
      </fill>
      <alignment horizontal="left" vertical="center" textRotation="0" wrapText="0" indent="1" justifyLastLine="0" shrinkToFit="0" readingOrder="0"/>
      <protection locked="0" hidden="0"/>
    </dxf>
    <dxf>
      <border>
        <top style="thin">
          <color theme="0" tint="-0.14996795556505021"/>
        </top>
      </border>
    </dxf>
    <dxf>
      <font>
        <b/>
        <i val="0"/>
        <strike val="0"/>
        <outline val="0"/>
        <shadow val="0"/>
        <u val="none"/>
        <vertAlign val="baseline"/>
        <sz val="14"/>
        <color theme="1" tint="0.34998626667073579"/>
        <name val="Segoe UI Semilight"/>
        <family val="2"/>
        <scheme val="none"/>
      </font>
      <fill>
        <patternFill patternType="solid">
          <fgColor indexed="64"/>
          <bgColor theme="0" tint="-4.9989318521683403E-2"/>
        </patternFill>
      </fill>
      <border diagonalUp="0" diagonalDown="0">
        <left style="thin">
          <color theme="0" tint="-0.14996795556505021"/>
        </left>
        <right style="thin">
          <color theme="0" tint="-0.14996795556505021"/>
        </right>
        <top/>
        <bottom/>
      </border>
      <protection locked="0" hidden="0"/>
    </dxf>
    <dxf>
      <font>
        <strike val="0"/>
        <outline val="0"/>
        <shadow val="0"/>
        <u val="none"/>
        <vertAlign val="baseline"/>
        <sz val="14"/>
        <color theme="1" tint="0.24994659260841701"/>
        <name val="Segoe UI Semilight"/>
        <family val="2"/>
        <scheme val="none"/>
      </font>
      <fill>
        <patternFill patternType="solid">
          <fgColor indexed="64"/>
          <bgColor theme="0"/>
        </patternFill>
      </fill>
      <protection locked="0" hidden="0"/>
    </dxf>
    <dxf>
      <border>
        <bottom style="thin">
          <color theme="0" tint="-0.14996795556505021"/>
        </bottom>
      </border>
    </dxf>
    <dxf>
      <font>
        <b/>
        <i val="0"/>
        <strike val="0"/>
        <condense val="0"/>
        <extend val="0"/>
        <outline val="0"/>
        <shadow val="0"/>
        <u val="none"/>
        <vertAlign val="baseline"/>
        <sz val="14"/>
        <color theme="1" tint="0.34998626667073579"/>
        <name val="Segoe UI Semilight"/>
        <family val="2"/>
        <scheme val="none"/>
      </font>
      <fill>
        <patternFill patternType="solid">
          <fgColor indexed="64"/>
          <bgColor theme="0"/>
        </patternFill>
      </fill>
      <alignment horizontal="general" vertical="center" textRotation="0" wrapText="0" indent="0" justifyLastLine="0" shrinkToFit="0" readingOrder="0"/>
      <protection locked="0" hidden="0"/>
    </dxf>
    <dxf>
      <font>
        <b/>
        <i val="0"/>
        <strike val="0"/>
        <condense val="0"/>
        <extend val="0"/>
        <outline val="0"/>
        <shadow val="0"/>
        <u val="none"/>
        <vertAlign val="baseline"/>
        <sz val="14"/>
        <color theme="1" tint="0.34998626667073579"/>
        <name val="Segoe UI Semilight"/>
        <family val="2"/>
        <scheme val="none"/>
      </font>
      <numFmt numFmtId="167" formatCode="&quot;$&quot;\ #,##0.00"/>
      <fill>
        <patternFill patternType="solid">
          <fgColor indexed="64"/>
          <bgColor theme="0" tint="-4.9989318521683403E-2"/>
        </patternFill>
      </fill>
      <alignment horizontal="center" vertical="center" textRotation="0" wrapText="0" indent="0" justifyLastLine="0" shrinkToFit="0" readingOrder="0"/>
      <protection locked="0" hidden="0"/>
    </dxf>
    <dxf>
      <font>
        <b val="0"/>
        <i val="0"/>
        <strike val="0"/>
        <outline val="0"/>
        <shadow val="0"/>
        <u val="none"/>
        <vertAlign val="baseline"/>
        <sz val="14"/>
        <color theme="1" tint="0.34998626667073579"/>
        <name val="Segoe UI Semilight"/>
        <family val="2"/>
        <scheme val="none"/>
      </font>
      <numFmt numFmtId="167" formatCode="&quot;$&quot;\ #,##0.00"/>
      <fill>
        <patternFill patternType="solid">
          <fgColor indexed="64"/>
          <bgColor theme="0"/>
        </patternFill>
      </fill>
      <alignment horizontal="center" vertical="center" textRotation="0" wrapText="0" indent="0" justifyLastLine="0" shrinkToFit="0" readingOrder="0"/>
      <protection locked="0" hidden="0"/>
    </dxf>
    <dxf>
      <font>
        <b val="0"/>
        <i val="0"/>
        <strike val="0"/>
        <condense val="0"/>
        <extend val="0"/>
        <outline val="0"/>
        <shadow val="0"/>
        <u val="none"/>
        <vertAlign val="baseline"/>
        <sz val="14"/>
        <color theme="1" tint="0.34998626667073579"/>
        <name val="Segoe UI Semilight"/>
        <family val="2"/>
        <scheme val="none"/>
      </font>
      <numFmt numFmtId="167" formatCode="&quot;$&quot;\ #,##0.00"/>
      <fill>
        <patternFill patternType="solid">
          <fgColor indexed="64"/>
          <bgColor theme="0" tint="-4.9989318521683403E-2"/>
        </patternFill>
      </fill>
      <alignment horizontal="center" vertical="center" textRotation="0" wrapText="0" indent="0" justifyLastLine="0" shrinkToFit="0" readingOrder="0"/>
      <protection locked="0" hidden="0"/>
    </dxf>
    <dxf>
      <font>
        <b val="0"/>
        <i val="0"/>
        <strike val="0"/>
        <outline val="0"/>
        <shadow val="0"/>
        <u val="none"/>
        <vertAlign val="baseline"/>
        <sz val="14"/>
        <color theme="1" tint="0.34998626667073579"/>
        <name val="Segoe UI Semilight"/>
        <family val="2"/>
        <scheme val="none"/>
      </font>
      <numFmt numFmtId="167" formatCode="&quot;$&quot;\ #,##0.00"/>
      <fill>
        <patternFill patternType="solid">
          <fgColor indexed="64"/>
          <bgColor theme="0"/>
        </patternFill>
      </fill>
      <alignment horizontal="center" vertical="center" textRotation="0" wrapText="0" indent="0" justifyLastLine="0" shrinkToFit="0" readingOrder="0"/>
      <protection locked="0" hidden="0"/>
    </dxf>
    <dxf>
      <font>
        <b val="0"/>
        <i val="0"/>
        <strike val="0"/>
        <condense val="0"/>
        <extend val="0"/>
        <outline val="0"/>
        <shadow val="0"/>
        <u val="none"/>
        <vertAlign val="baseline"/>
        <sz val="14"/>
        <color theme="1" tint="0.34998626667073579"/>
        <name val="Segoe UI Semilight"/>
        <family val="2"/>
        <scheme val="none"/>
      </font>
      <numFmt numFmtId="167" formatCode="&quot;$&quot;\ #,##0.00"/>
      <fill>
        <patternFill patternType="solid">
          <fgColor indexed="64"/>
          <bgColor theme="0" tint="-4.9989318521683403E-2"/>
        </patternFill>
      </fill>
      <alignment horizontal="center" vertical="center" textRotation="0" wrapText="0" indent="0" justifyLastLine="0" shrinkToFit="0" readingOrder="0"/>
      <protection locked="0" hidden="0"/>
    </dxf>
    <dxf>
      <font>
        <b val="0"/>
        <i val="0"/>
        <strike val="0"/>
        <outline val="0"/>
        <shadow val="0"/>
        <u val="none"/>
        <vertAlign val="baseline"/>
        <sz val="14"/>
        <color theme="1" tint="0.34998626667073579"/>
        <name val="Segoe UI Semilight"/>
        <family val="2"/>
        <scheme val="none"/>
      </font>
      <numFmt numFmtId="167" formatCode="&quot;$&quot;\ #,##0.00"/>
      <fill>
        <patternFill patternType="solid">
          <fgColor indexed="64"/>
          <bgColor theme="0"/>
        </patternFill>
      </fill>
      <alignment horizontal="center" vertical="center" textRotation="0" wrapText="0" indent="0" justifyLastLine="0" shrinkToFit="0" readingOrder="0"/>
      <protection locked="0" hidden="0"/>
    </dxf>
    <dxf>
      <font>
        <b/>
        <i val="0"/>
        <strike val="0"/>
        <condense val="0"/>
        <extend val="0"/>
        <outline val="0"/>
        <shadow val="0"/>
        <u val="none"/>
        <vertAlign val="baseline"/>
        <sz val="14"/>
        <color theme="1" tint="0.34998626667073579"/>
        <name val="Segoe UI Semilight"/>
        <family val="2"/>
        <scheme val="none"/>
      </font>
      <fill>
        <patternFill patternType="solid">
          <fgColor indexed="64"/>
          <bgColor theme="0" tint="-4.9989318521683403E-2"/>
        </patternFill>
      </fill>
      <alignment horizontal="left" vertical="center" textRotation="0" wrapText="0" indent="1" justifyLastLine="0" shrinkToFit="0" readingOrder="0"/>
      <protection locked="0" hidden="0"/>
    </dxf>
    <dxf>
      <font>
        <b val="0"/>
        <i val="0"/>
        <strike val="0"/>
        <outline val="0"/>
        <shadow val="0"/>
        <u val="none"/>
        <vertAlign val="baseline"/>
        <sz val="14"/>
        <color theme="1" tint="0.34998626667073579"/>
        <name val="Segoe UI Semilight"/>
        <family val="2"/>
        <scheme val="none"/>
      </font>
      <fill>
        <patternFill patternType="solid">
          <fgColor indexed="64"/>
          <bgColor theme="0"/>
        </patternFill>
      </fill>
      <alignment horizontal="left" vertical="center" textRotation="0" wrapText="0" indent="1" justifyLastLine="0" shrinkToFit="0" readingOrder="0"/>
      <protection locked="0" hidden="0"/>
    </dxf>
    <dxf>
      <border>
        <top style="thin">
          <color theme="0" tint="-0.14996795556505021"/>
        </top>
      </border>
    </dxf>
    <dxf>
      <font>
        <strike val="0"/>
        <outline val="0"/>
        <shadow val="0"/>
        <u val="none"/>
        <vertAlign val="baseline"/>
        <sz val="14"/>
        <color theme="1" tint="0.34998626667073579"/>
        <name val="Segoe UI Semilight"/>
        <family val="2"/>
        <scheme val="none"/>
      </font>
      <fill>
        <patternFill patternType="solid">
          <fgColor indexed="64"/>
          <bgColor theme="0" tint="-4.9989318521683403E-2"/>
        </patternFill>
      </fill>
      <border diagonalUp="0" diagonalDown="0">
        <left style="thin">
          <color theme="0" tint="-0.14996795556505021"/>
        </left>
        <right style="thin">
          <color theme="0" tint="-0.14996795556505021"/>
        </right>
        <top/>
        <bottom/>
      </border>
      <protection locked="0" hidden="0"/>
    </dxf>
    <dxf>
      <font>
        <b val="0"/>
        <i val="0"/>
        <strike val="0"/>
        <outline val="0"/>
        <shadow val="0"/>
        <u val="none"/>
        <vertAlign val="baseline"/>
        <sz val="14"/>
        <color theme="1" tint="0.34998626667073579"/>
        <name val="Segoe UI Semilight"/>
        <family val="2"/>
        <scheme val="none"/>
      </font>
      <fill>
        <patternFill patternType="solid">
          <fgColor indexed="64"/>
          <bgColor theme="0"/>
        </patternFill>
      </fill>
      <protection locked="0" hidden="0"/>
    </dxf>
    <dxf>
      <border>
        <bottom style="thin">
          <color theme="0" tint="-0.14996795556505021"/>
        </bottom>
      </border>
    </dxf>
    <dxf>
      <font>
        <b val="0"/>
        <i val="0"/>
        <strike val="0"/>
        <condense val="0"/>
        <extend val="0"/>
        <outline val="0"/>
        <shadow val="0"/>
        <u val="none"/>
        <vertAlign val="baseline"/>
        <sz val="14"/>
        <color theme="1" tint="0.34998626667073579"/>
        <name val="Segoe UI Semilight"/>
        <family val="2"/>
        <scheme val="none"/>
      </font>
      <fill>
        <patternFill patternType="solid">
          <fgColor indexed="64"/>
          <bgColor theme="0"/>
        </patternFill>
      </fill>
      <alignment horizontal="general" vertical="center" textRotation="0" wrapText="0" indent="0" justifyLastLine="0" shrinkToFit="0" readingOrder="0"/>
      <protection locked="0" hidden="0"/>
    </dxf>
    <dxf>
      <font>
        <b/>
        <i val="0"/>
        <strike val="0"/>
        <condense val="0"/>
        <extend val="0"/>
        <outline val="0"/>
        <shadow val="0"/>
        <u val="none"/>
        <vertAlign val="baseline"/>
        <sz val="14"/>
        <color theme="1" tint="0.34998626667073579"/>
        <name val="Segoe UI Semilight"/>
        <family val="2"/>
        <scheme val="none"/>
      </font>
      <numFmt numFmtId="167" formatCode="&quot;$&quot;\ #,##0.00"/>
      <fill>
        <patternFill patternType="solid">
          <fgColor indexed="64"/>
          <bgColor theme="0" tint="-4.9989318521683403E-2"/>
        </patternFill>
      </fill>
      <alignment horizontal="center" vertical="center" textRotation="0" wrapText="0" indent="0" justifyLastLine="0" shrinkToFit="0" readingOrder="0"/>
      <protection locked="0" hidden="0"/>
    </dxf>
    <dxf>
      <font>
        <b val="0"/>
        <i val="0"/>
        <strike val="0"/>
        <outline val="0"/>
        <shadow val="0"/>
        <u val="none"/>
        <vertAlign val="baseline"/>
        <sz val="14"/>
        <color theme="1" tint="0.34998626667073579"/>
        <name val="Segoe UI Semilight"/>
        <family val="2"/>
        <scheme val="none"/>
      </font>
      <numFmt numFmtId="167" formatCode="&quot;$&quot;\ #,##0.00"/>
      <fill>
        <patternFill patternType="solid">
          <fgColor indexed="64"/>
          <bgColor theme="0"/>
        </patternFill>
      </fill>
      <alignment horizontal="center" vertical="center" textRotation="0" wrapText="0" indent="0" justifyLastLine="0" shrinkToFit="0" readingOrder="0"/>
      <protection locked="0" hidden="0"/>
    </dxf>
    <dxf>
      <font>
        <b val="0"/>
        <i val="0"/>
        <strike val="0"/>
        <condense val="0"/>
        <extend val="0"/>
        <outline val="0"/>
        <shadow val="0"/>
        <u val="none"/>
        <vertAlign val="baseline"/>
        <sz val="14"/>
        <color theme="1" tint="0.34998626667073579"/>
        <name val="Segoe UI Semilight"/>
        <family val="2"/>
        <scheme val="none"/>
      </font>
      <numFmt numFmtId="167" formatCode="&quot;$&quot;\ #,##0.00"/>
      <fill>
        <patternFill patternType="solid">
          <fgColor indexed="64"/>
          <bgColor theme="0" tint="-4.9989318521683403E-2"/>
        </patternFill>
      </fill>
      <alignment horizontal="center" vertical="center" textRotation="0" wrapText="0" indent="0" justifyLastLine="0" shrinkToFit="0" readingOrder="0"/>
      <protection locked="0" hidden="0"/>
    </dxf>
    <dxf>
      <font>
        <b val="0"/>
        <i val="0"/>
        <strike val="0"/>
        <outline val="0"/>
        <shadow val="0"/>
        <u val="none"/>
        <vertAlign val="baseline"/>
        <sz val="14"/>
        <color theme="1" tint="0.34998626667073579"/>
        <name val="Segoe UI Semilight"/>
        <family val="2"/>
        <scheme val="none"/>
      </font>
      <numFmt numFmtId="167" formatCode="&quot;$&quot;\ #,##0.00"/>
      <fill>
        <patternFill patternType="solid">
          <fgColor indexed="64"/>
          <bgColor theme="0"/>
        </patternFill>
      </fill>
      <alignment horizontal="center" vertical="center" textRotation="0" wrapText="0" indent="0" justifyLastLine="0" shrinkToFit="0" readingOrder="0"/>
      <protection locked="0" hidden="0"/>
    </dxf>
    <dxf>
      <font>
        <b val="0"/>
        <i val="0"/>
        <strike val="0"/>
        <condense val="0"/>
        <extend val="0"/>
        <outline val="0"/>
        <shadow val="0"/>
        <u val="none"/>
        <vertAlign val="baseline"/>
        <sz val="14"/>
        <color theme="1" tint="0.34998626667073579"/>
        <name val="Segoe UI Semilight"/>
        <family val="2"/>
        <scheme val="none"/>
      </font>
      <numFmt numFmtId="167" formatCode="&quot;$&quot;\ #,##0.00"/>
      <fill>
        <patternFill patternType="solid">
          <fgColor indexed="64"/>
          <bgColor theme="0" tint="-4.9989318521683403E-2"/>
        </patternFill>
      </fill>
      <alignment horizontal="center" vertical="center" textRotation="0" wrapText="0" indent="0" justifyLastLine="0" shrinkToFit="0" readingOrder="0"/>
      <protection locked="0" hidden="0"/>
    </dxf>
    <dxf>
      <font>
        <b val="0"/>
        <i val="0"/>
        <strike val="0"/>
        <outline val="0"/>
        <shadow val="0"/>
        <u val="none"/>
        <vertAlign val="baseline"/>
        <sz val="14"/>
        <color theme="1" tint="0.34998626667073579"/>
        <name val="Segoe UI Semilight"/>
        <family val="2"/>
        <scheme val="none"/>
      </font>
      <numFmt numFmtId="167" formatCode="&quot;$&quot;\ #,##0.00"/>
      <fill>
        <patternFill patternType="solid">
          <fgColor indexed="64"/>
          <bgColor theme="0"/>
        </patternFill>
      </fill>
      <alignment horizontal="center" vertical="center" textRotation="0" wrapText="0" indent="0" justifyLastLine="0" shrinkToFit="0" readingOrder="0"/>
      <protection locked="0" hidden="0"/>
    </dxf>
    <dxf>
      <font>
        <b/>
        <i val="0"/>
        <strike val="0"/>
        <condense val="0"/>
        <extend val="0"/>
        <outline val="0"/>
        <shadow val="0"/>
        <u val="none"/>
        <vertAlign val="baseline"/>
        <sz val="14"/>
        <color theme="1" tint="0.34998626667073579"/>
        <name val="Segoe UI Semilight"/>
        <family val="2"/>
        <scheme val="none"/>
      </font>
      <fill>
        <patternFill patternType="solid">
          <fgColor indexed="64"/>
          <bgColor theme="0" tint="-4.9989318521683403E-2"/>
        </patternFill>
      </fill>
      <alignment horizontal="left" vertical="center" textRotation="0" wrapText="0" indent="1" justifyLastLine="0" shrinkToFit="0" readingOrder="0"/>
      <protection locked="0" hidden="0"/>
    </dxf>
    <dxf>
      <font>
        <b val="0"/>
        <i val="0"/>
        <strike val="0"/>
        <outline val="0"/>
        <shadow val="0"/>
        <u val="none"/>
        <vertAlign val="baseline"/>
        <sz val="14"/>
        <color theme="1" tint="0.34998626667073579"/>
        <name val="Segoe UI Semilight"/>
        <family val="2"/>
        <scheme val="none"/>
      </font>
      <fill>
        <patternFill patternType="solid">
          <fgColor indexed="64"/>
          <bgColor theme="0"/>
        </patternFill>
      </fill>
      <alignment horizontal="left" vertical="center" textRotation="0" wrapText="0" indent="1" justifyLastLine="0" shrinkToFit="0" readingOrder="0"/>
      <protection locked="0" hidden="0"/>
    </dxf>
    <dxf>
      <border>
        <top style="thin">
          <color theme="0" tint="-0.14996795556505021"/>
        </top>
      </border>
    </dxf>
    <dxf>
      <font>
        <strike val="0"/>
        <outline val="0"/>
        <shadow val="0"/>
        <u val="none"/>
        <vertAlign val="baseline"/>
        <sz val="14"/>
        <color theme="1" tint="0.34998626667073579"/>
        <name val="Segoe UI Semilight"/>
        <family val="2"/>
        <scheme val="none"/>
      </font>
      <fill>
        <patternFill patternType="solid">
          <fgColor indexed="64"/>
          <bgColor theme="0" tint="-4.9989318521683403E-2"/>
        </patternFill>
      </fill>
      <alignment horizontal="left" vertical="center" textRotation="0" wrapText="0" indent="1" justifyLastLine="0" shrinkToFit="0" readingOrder="0"/>
      <border diagonalUp="0" diagonalDown="0">
        <left style="thin">
          <color theme="0" tint="-0.14996795556505021"/>
        </left>
        <right style="thin">
          <color theme="0" tint="-0.14996795556505021"/>
        </right>
        <top/>
        <bottom/>
      </border>
      <protection locked="0" hidden="0"/>
    </dxf>
    <dxf>
      <border diagonalUp="0" diagonalDown="0">
        <left/>
        <right/>
        <top/>
        <bottom/>
      </border>
    </dxf>
    <dxf>
      <font>
        <b val="0"/>
        <i val="0"/>
        <strike val="0"/>
        <outline val="0"/>
        <shadow val="0"/>
        <u val="none"/>
        <vertAlign val="baseline"/>
        <sz val="14"/>
        <color theme="1" tint="0.34998626667073579"/>
        <name val="Segoe UI Semilight"/>
        <family val="2"/>
        <scheme val="none"/>
      </font>
      <fill>
        <patternFill patternType="solid">
          <fgColor indexed="64"/>
          <bgColor theme="0"/>
        </patternFill>
      </fill>
      <alignment horizontal="left" vertical="center" textRotation="0" wrapText="0" indent="1" justifyLastLine="0" shrinkToFit="0" readingOrder="0"/>
      <protection locked="0" hidden="0"/>
    </dxf>
    <dxf>
      <border>
        <bottom style="thin">
          <color theme="0" tint="-0.14996795556505021"/>
        </bottom>
      </border>
    </dxf>
    <dxf>
      <font>
        <b/>
        <i val="0"/>
        <strike val="0"/>
        <condense val="0"/>
        <extend val="0"/>
        <outline val="0"/>
        <shadow val="0"/>
        <u val="none"/>
        <vertAlign val="baseline"/>
        <sz val="14"/>
        <color theme="1" tint="0.34998626667073579"/>
        <name val="Segoe UI Semilight"/>
        <family val="2"/>
        <scheme val="none"/>
      </font>
      <fill>
        <patternFill patternType="solid">
          <fgColor indexed="64"/>
          <bgColor theme="0"/>
        </patternFill>
      </fill>
      <alignment horizontal="left" vertical="center" textRotation="0" wrapText="0" indent="1" justifyLastLine="0" shrinkToFit="0" readingOrder="0"/>
      <border diagonalUp="0" diagonalDown="0">
        <left style="thin">
          <color theme="0" tint="-0.14996795556505021"/>
        </left>
        <right style="thin">
          <color theme="0" tint="-0.14996795556505021"/>
        </right>
        <top/>
        <bottom/>
      </border>
      <protection locked="0" hidden="0"/>
    </dxf>
    <dxf>
      <font>
        <b/>
        <i val="0"/>
        <strike val="0"/>
        <condense val="0"/>
        <extend val="0"/>
        <outline val="0"/>
        <shadow val="0"/>
        <u val="none"/>
        <vertAlign val="baseline"/>
        <sz val="14"/>
        <color theme="1" tint="0.34998626667073579"/>
        <name val="Segoe UI Semilight"/>
        <family val="2"/>
        <scheme val="none"/>
      </font>
      <numFmt numFmtId="167" formatCode="&quot;$&quot;\ #,##0.00"/>
      <fill>
        <patternFill patternType="solid">
          <fgColor indexed="64"/>
          <bgColor theme="0" tint="-4.9989318521683403E-2"/>
        </patternFill>
      </fill>
      <alignment horizontal="center" vertical="center" textRotation="0" wrapText="0" indent="0" justifyLastLine="0" shrinkToFit="0" readingOrder="0"/>
      <protection locked="0" hidden="0"/>
    </dxf>
    <dxf>
      <font>
        <b val="0"/>
        <i val="0"/>
        <strike val="0"/>
        <outline val="0"/>
        <shadow val="0"/>
        <u val="none"/>
        <vertAlign val="baseline"/>
        <sz val="14"/>
        <color theme="1" tint="0.34998626667073579"/>
        <name val="Segoe UI Semilight"/>
        <family val="2"/>
        <scheme val="none"/>
      </font>
      <numFmt numFmtId="167" formatCode="&quot;$&quot;\ #,##0.00"/>
      <fill>
        <patternFill>
          <fgColor indexed="64"/>
          <bgColor theme="0"/>
        </patternFill>
      </fill>
      <alignment horizontal="center" vertical="center" textRotation="0" wrapText="0" indent="0" justifyLastLine="0" shrinkToFit="0" readingOrder="0"/>
      <protection locked="0" hidden="0"/>
    </dxf>
    <dxf>
      <font>
        <b val="0"/>
        <i val="0"/>
        <strike val="0"/>
        <condense val="0"/>
        <extend val="0"/>
        <outline val="0"/>
        <shadow val="0"/>
        <u val="none"/>
        <vertAlign val="baseline"/>
        <sz val="14"/>
        <color theme="1" tint="0.24994659260841701"/>
        <name val="Segoe UI Semilight"/>
        <family val="2"/>
        <scheme val="none"/>
      </font>
      <numFmt numFmtId="167" formatCode="&quot;$&quot;\ #,##0.00"/>
      <fill>
        <patternFill patternType="solid">
          <fgColor indexed="64"/>
          <bgColor theme="0" tint="-4.9989318521683403E-2"/>
        </patternFill>
      </fill>
      <alignment horizontal="center" vertical="center" textRotation="0" wrapText="0" indent="0" justifyLastLine="0" shrinkToFit="0" readingOrder="0"/>
      <protection locked="0" hidden="0"/>
    </dxf>
    <dxf>
      <font>
        <b val="0"/>
        <i val="0"/>
        <strike val="0"/>
        <outline val="0"/>
        <shadow val="0"/>
        <u val="none"/>
        <vertAlign val="baseline"/>
        <sz val="14"/>
        <color theme="1" tint="0.34998626667073579"/>
        <name val="Segoe UI Semilight"/>
        <family val="2"/>
        <scheme val="none"/>
      </font>
      <numFmt numFmtId="167" formatCode="&quot;$&quot;\ #,##0.00"/>
      <fill>
        <patternFill>
          <fgColor indexed="64"/>
          <bgColor theme="0"/>
        </patternFill>
      </fill>
      <alignment horizontal="center" vertical="center" textRotation="0" wrapText="0" indent="0" justifyLastLine="0" shrinkToFit="0" readingOrder="0"/>
      <protection locked="0" hidden="0"/>
    </dxf>
    <dxf>
      <font>
        <b val="0"/>
        <i val="0"/>
        <strike val="0"/>
        <condense val="0"/>
        <extend val="0"/>
        <outline val="0"/>
        <shadow val="0"/>
        <u val="none"/>
        <vertAlign val="baseline"/>
        <sz val="14"/>
        <color theme="1" tint="0.24994659260841701"/>
        <name val="Segoe UI Semilight"/>
        <family val="2"/>
        <scheme val="none"/>
      </font>
      <numFmt numFmtId="167" formatCode="&quot;$&quot;\ #,##0.00"/>
      <fill>
        <patternFill patternType="solid">
          <fgColor indexed="64"/>
          <bgColor theme="0" tint="-4.9989318521683403E-2"/>
        </patternFill>
      </fill>
      <alignment horizontal="center" vertical="center" textRotation="0" wrapText="0" indent="0" justifyLastLine="0" shrinkToFit="0" readingOrder="0"/>
      <protection locked="0" hidden="0"/>
    </dxf>
    <dxf>
      <font>
        <b val="0"/>
        <i val="0"/>
        <strike val="0"/>
        <outline val="0"/>
        <shadow val="0"/>
        <u val="none"/>
        <vertAlign val="baseline"/>
        <sz val="14"/>
        <color theme="1" tint="0.34998626667073579"/>
        <name val="Segoe UI Semilight"/>
        <family val="2"/>
        <scheme val="none"/>
      </font>
      <numFmt numFmtId="167" formatCode="&quot;$&quot;\ #,##0.00"/>
      <fill>
        <patternFill>
          <fgColor indexed="64"/>
          <bgColor theme="0"/>
        </patternFill>
      </fill>
      <alignment horizontal="center" vertical="center" textRotation="0" wrapText="0" indent="0" justifyLastLine="0" shrinkToFit="0" readingOrder="0"/>
      <protection locked="0" hidden="0"/>
    </dxf>
    <dxf>
      <font>
        <b/>
        <i val="0"/>
        <strike val="0"/>
        <condense val="0"/>
        <extend val="0"/>
        <outline val="0"/>
        <shadow val="0"/>
        <u val="none"/>
        <vertAlign val="baseline"/>
        <sz val="14"/>
        <color theme="1" tint="0.34998626667073579"/>
        <name val="Segoe UI Semilight"/>
        <family val="2"/>
        <scheme val="none"/>
      </font>
      <fill>
        <patternFill patternType="solid">
          <fgColor indexed="64"/>
          <bgColor theme="0" tint="-4.9989318521683403E-2"/>
        </patternFill>
      </fill>
      <alignment horizontal="left" vertical="center" textRotation="0" wrapText="0" indent="1" justifyLastLine="0" shrinkToFit="0" readingOrder="0"/>
      <protection locked="0" hidden="0"/>
    </dxf>
    <dxf>
      <font>
        <b val="0"/>
        <i val="0"/>
        <strike val="0"/>
        <outline val="0"/>
        <shadow val="0"/>
        <u val="none"/>
        <vertAlign val="baseline"/>
        <sz val="14"/>
        <color theme="1" tint="0.34998626667073579"/>
        <name val="Segoe UI Semilight"/>
        <family val="2"/>
        <scheme val="none"/>
      </font>
      <fill>
        <patternFill>
          <fgColor indexed="64"/>
          <bgColor theme="0"/>
        </patternFill>
      </fill>
      <alignment horizontal="left" vertical="center" textRotation="0" wrapText="0" indent="1" justifyLastLine="0" shrinkToFit="0" readingOrder="0"/>
      <protection locked="0" hidden="0"/>
    </dxf>
    <dxf>
      <border>
        <top style="thin">
          <color theme="0" tint="-0.14996795556505021"/>
        </top>
      </border>
    </dxf>
    <dxf>
      <font>
        <strike val="0"/>
        <outline val="0"/>
        <shadow val="0"/>
        <u val="none"/>
        <vertAlign val="baseline"/>
        <sz val="14"/>
        <color theme="1" tint="0.24994659260841701"/>
        <name val="Segoe UI Semilight"/>
        <family val="2"/>
        <scheme val="none"/>
      </font>
      <fill>
        <patternFill patternType="solid">
          <fgColor indexed="64"/>
          <bgColor theme="0" tint="-4.9989318521683403E-2"/>
        </patternFill>
      </fill>
      <border diagonalUp="0" diagonalDown="0">
        <left style="thin">
          <color theme="0" tint="-0.14993743705557422"/>
        </left>
        <right style="thin">
          <color theme="0" tint="-0.14993743705557422"/>
        </right>
        <top/>
        <bottom/>
      </border>
      <protection locked="0" hidden="0"/>
    </dxf>
    <dxf>
      <font>
        <b val="0"/>
        <i val="0"/>
        <strike val="0"/>
        <outline val="0"/>
        <shadow val="0"/>
        <u val="none"/>
        <vertAlign val="baseline"/>
        <sz val="14"/>
        <color theme="1" tint="0.34998626667073579"/>
        <name val="Segoe UI Semilight"/>
        <family val="2"/>
        <scheme val="none"/>
      </font>
      <fill>
        <patternFill>
          <fgColor indexed="64"/>
          <bgColor theme="0"/>
        </patternFill>
      </fill>
      <protection locked="0" hidden="0"/>
    </dxf>
    <dxf>
      <border>
        <bottom style="thin">
          <color theme="0" tint="-0.14996795556505021"/>
        </bottom>
      </border>
    </dxf>
    <dxf>
      <font>
        <b/>
        <i val="0"/>
        <strike val="0"/>
        <condense val="0"/>
        <extend val="0"/>
        <outline val="0"/>
        <shadow val="0"/>
        <u val="none"/>
        <vertAlign val="baseline"/>
        <sz val="14"/>
        <color theme="1" tint="0.34998626667073579"/>
        <name val="Segoe UI Semilight"/>
        <family val="2"/>
        <scheme val="none"/>
      </font>
      <fill>
        <patternFill patternType="solid">
          <fgColor indexed="64"/>
          <bgColor theme="0"/>
        </patternFill>
      </fill>
      <alignment horizontal="general" vertical="center" textRotation="0" wrapText="0" indent="0" justifyLastLine="0" shrinkToFit="0" readingOrder="0"/>
      <protection locked="0" hidden="0"/>
    </dxf>
    <dxf>
      <border>
        <top style="thin">
          <color theme="0" tint="-0.14996795556505021"/>
        </top>
      </border>
    </dxf>
    <dxf>
      <font>
        <strike val="0"/>
        <outline val="0"/>
        <shadow val="0"/>
        <u val="none"/>
        <vertAlign val="baseline"/>
        <sz val="14"/>
        <color theme="1" tint="0.24994659260841701"/>
        <name val="Segoe UI Semilight"/>
        <family val="2"/>
        <scheme val="none"/>
      </font>
      <fill>
        <patternFill patternType="solid">
          <fgColor indexed="64"/>
          <bgColor theme="0" tint="-4.9989318521683403E-2"/>
        </patternFill>
      </fill>
      <alignment horizontal="left" vertical="center" textRotation="0" wrapText="0" indent="1" justifyLastLine="0" shrinkToFit="0" readingOrder="0"/>
      <border diagonalUp="0" diagonalDown="0">
        <left style="thin">
          <color theme="0" tint="-0.14990691854609822"/>
        </left>
        <right style="thin">
          <color theme="0" tint="-0.14990691854609822"/>
        </right>
        <top/>
        <bottom/>
      </border>
      <protection locked="0" hidden="0"/>
    </dxf>
    <dxf>
      <border diagonalUp="0" diagonalDown="0">
        <left/>
        <right/>
        <top/>
        <bottom/>
      </border>
    </dxf>
    <dxf>
      <font>
        <b val="0"/>
        <i val="0"/>
        <strike val="0"/>
        <outline val="0"/>
        <shadow val="0"/>
        <u val="none"/>
        <vertAlign val="baseline"/>
        <sz val="14"/>
        <color theme="1" tint="0.34998626667073579"/>
        <name val="Segoe UI Semilight"/>
        <family val="2"/>
        <scheme val="none"/>
      </font>
      <fill>
        <patternFill patternType="solid">
          <fgColor indexed="64"/>
          <bgColor theme="0"/>
        </patternFill>
      </fill>
      <alignment horizontal="left" vertical="center" textRotation="0" wrapText="0" indent="1" justifyLastLine="0" shrinkToFit="0" readingOrder="0"/>
      <protection locked="0" hidden="0"/>
    </dxf>
    <dxf>
      <border>
        <bottom style="thin">
          <color theme="0" tint="-0.14996795556505021"/>
        </bottom>
      </border>
    </dxf>
    <dxf>
      <font>
        <b/>
        <i val="0"/>
        <strike val="0"/>
        <condense val="0"/>
        <extend val="0"/>
        <outline val="0"/>
        <shadow val="0"/>
        <u val="none"/>
        <vertAlign val="baseline"/>
        <sz val="14"/>
        <color theme="1" tint="0.34998626667073579"/>
        <name val="Segoe UI Semilight"/>
        <family val="2"/>
        <scheme val="none"/>
      </font>
      <fill>
        <patternFill patternType="solid">
          <fgColor indexed="64"/>
          <bgColor theme="0"/>
        </patternFill>
      </fill>
      <alignment horizontal="left" vertical="center" textRotation="0" wrapText="0" indent="1" justifyLastLine="0" shrinkToFit="0" readingOrder="0"/>
      <border diagonalUp="0" diagonalDown="0">
        <left style="thin">
          <color theme="0" tint="-0.14996795556505021"/>
        </left>
        <right style="thin">
          <color theme="0" tint="-0.14996795556505021"/>
        </right>
        <top/>
        <bottom/>
      </border>
      <protection locked="0" hidden="0"/>
    </dxf>
    <dxf>
      <font>
        <b/>
        <i val="0"/>
        <strike val="0"/>
        <condense val="0"/>
        <extend val="0"/>
        <outline val="0"/>
        <shadow val="0"/>
        <u val="none"/>
        <vertAlign val="baseline"/>
        <sz val="14"/>
        <color theme="1" tint="0.34998626667073579"/>
        <name val="Segoe UI Semilight"/>
        <family val="2"/>
        <scheme val="none"/>
      </font>
      <numFmt numFmtId="167" formatCode="&quot;$&quot;\ #,##0.00"/>
      <fill>
        <patternFill patternType="solid">
          <fgColor indexed="64"/>
          <bgColor theme="0" tint="-4.9989318521683403E-2"/>
        </patternFill>
      </fill>
      <alignment horizontal="center" vertical="center" textRotation="0" wrapText="0" indent="0" justifyLastLine="0" shrinkToFit="0" readingOrder="0"/>
      <protection locked="0" hidden="0"/>
    </dxf>
    <dxf>
      <font>
        <strike val="0"/>
        <outline val="0"/>
        <shadow val="0"/>
        <u val="none"/>
        <vertAlign val="baseline"/>
        <sz val="14"/>
        <color theme="1" tint="0.34998626667073579"/>
        <name val="Segoe UI Semilight"/>
        <family val="2"/>
        <scheme val="none"/>
      </font>
      <numFmt numFmtId="167" formatCode="&quot;$&quot;\ #,##0.00"/>
      <fill>
        <patternFill patternType="solid">
          <fgColor indexed="64"/>
          <bgColor theme="0"/>
        </patternFill>
      </fill>
      <alignment horizontal="center" vertical="center" textRotation="0" wrapText="0" indent="0" justifyLastLine="0" shrinkToFit="0" readingOrder="0"/>
      <protection locked="0" hidden="0"/>
    </dxf>
    <dxf>
      <font>
        <b val="0"/>
        <i val="0"/>
        <strike val="0"/>
        <condense val="0"/>
        <extend val="0"/>
        <outline val="0"/>
        <shadow val="0"/>
        <u val="none"/>
        <vertAlign val="baseline"/>
        <sz val="14"/>
        <color theme="1" tint="0.34998626667073579"/>
        <name val="Segoe UI Semilight"/>
        <family val="2"/>
        <scheme val="none"/>
      </font>
      <numFmt numFmtId="167" formatCode="&quot;$&quot;\ #,##0.00"/>
      <fill>
        <patternFill patternType="solid">
          <fgColor indexed="64"/>
          <bgColor theme="0" tint="-4.9989318521683403E-2"/>
        </patternFill>
      </fill>
      <alignment horizontal="center" vertical="center" textRotation="0" wrapText="0" indent="0" justifyLastLine="0" shrinkToFit="0" readingOrder="0"/>
      <protection locked="0" hidden="0"/>
    </dxf>
    <dxf>
      <font>
        <strike val="0"/>
        <outline val="0"/>
        <shadow val="0"/>
        <u val="none"/>
        <vertAlign val="baseline"/>
        <sz val="14"/>
        <color theme="1" tint="0.34998626667073579"/>
        <name val="Segoe UI Semilight"/>
        <family val="2"/>
        <scheme val="none"/>
      </font>
      <numFmt numFmtId="167" formatCode="&quot;$&quot;\ #,##0.00"/>
      <fill>
        <patternFill patternType="solid">
          <fgColor indexed="64"/>
          <bgColor theme="0"/>
        </patternFill>
      </fill>
      <alignment horizontal="center" vertical="center" textRotation="0" wrapText="0" indent="0" justifyLastLine="0" shrinkToFit="0" readingOrder="0"/>
      <protection locked="0" hidden="0"/>
    </dxf>
    <dxf>
      <font>
        <b val="0"/>
        <i val="0"/>
        <strike val="0"/>
        <condense val="0"/>
        <extend val="0"/>
        <outline val="0"/>
        <shadow val="0"/>
        <u val="none"/>
        <vertAlign val="baseline"/>
        <sz val="14"/>
        <color theme="1" tint="0.34998626667073579"/>
        <name val="Segoe UI Semilight"/>
        <family val="2"/>
        <scheme val="none"/>
      </font>
      <numFmt numFmtId="167" formatCode="&quot;$&quot;\ #,##0.00"/>
      <fill>
        <patternFill patternType="solid">
          <fgColor indexed="64"/>
          <bgColor theme="0" tint="-4.9989318521683403E-2"/>
        </patternFill>
      </fill>
      <alignment horizontal="center" vertical="center" textRotation="0" wrapText="0" indent="0" justifyLastLine="0" shrinkToFit="0" readingOrder="0"/>
      <protection locked="0" hidden="0"/>
    </dxf>
    <dxf>
      <font>
        <strike val="0"/>
        <outline val="0"/>
        <shadow val="0"/>
        <u val="none"/>
        <vertAlign val="baseline"/>
        <sz val="14"/>
        <color theme="1" tint="0.34998626667073579"/>
        <name val="Segoe UI Semilight"/>
        <family val="2"/>
        <scheme val="none"/>
      </font>
      <numFmt numFmtId="167" formatCode="&quot;$&quot;\ #,##0.00"/>
      <fill>
        <patternFill patternType="solid">
          <fgColor indexed="64"/>
          <bgColor theme="0"/>
        </patternFill>
      </fill>
      <alignment horizontal="center" vertical="center" textRotation="0" wrapText="0" indent="0" justifyLastLine="0" shrinkToFit="0" readingOrder="0"/>
      <protection locked="0" hidden="0"/>
    </dxf>
    <dxf>
      <font>
        <b/>
        <i val="0"/>
        <strike val="0"/>
        <condense val="0"/>
        <extend val="0"/>
        <outline val="0"/>
        <shadow val="0"/>
        <u val="none"/>
        <vertAlign val="baseline"/>
        <sz val="14"/>
        <color theme="1" tint="0.34998626667073579"/>
        <name val="Segoe UI Semilight"/>
        <family val="2"/>
        <scheme val="none"/>
      </font>
      <fill>
        <patternFill patternType="solid">
          <fgColor indexed="64"/>
          <bgColor theme="0" tint="-4.9989318521683403E-2"/>
        </patternFill>
      </fill>
      <alignment horizontal="left" vertical="center" textRotation="0" wrapText="0" indent="1" justifyLastLine="0" shrinkToFit="0" readingOrder="0"/>
      <protection locked="0" hidden="0"/>
    </dxf>
    <dxf>
      <font>
        <strike val="0"/>
        <outline val="0"/>
        <shadow val="0"/>
        <u val="none"/>
        <vertAlign val="baseline"/>
        <sz val="14"/>
        <color theme="1" tint="0.34998626667073579"/>
        <name val="Segoe UI Semilight"/>
        <family val="2"/>
        <scheme val="none"/>
      </font>
      <fill>
        <patternFill patternType="solid">
          <fgColor indexed="64"/>
          <bgColor theme="0"/>
        </patternFill>
      </fill>
      <alignment horizontal="left" vertical="center" textRotation="0" wrapText="0" indent="1" justifyLastLine="0" shrinkToFit="0" readingOrder="0"/>
      <protection locked="0" hidden="0"/>
    </dxf>
    <dxf>
      <border>
        <top style="thin">
          <color theme="0" tint="-0.14996795556505021"/>
        </top>
      </border>
    </dxf>
    <dxf>
      <font>
        <strike val="0"/>
        <outline val="0"/>
        <shadow val="0"/>
        <u val="none"/>
        <vertAlign val="baseline"/>
        <sz val="14"/>
        <color theme="1" tint="0.34998626667073579"/>
        <name val="Segoe UI Semilight"/>
        <family val="2"/>
        <scheme val="none"/>
      </font>
      <fill>
        <patternFill patternType="solid">
          <fgColor indexed="64"/>
          <bgColor theme="0" tint="-4.9989318521683403E-2"/>
        </patternFill>
      </fill>
      <alignment horizontal="left" vertical="center" textRotation="0" wrapText="0" indent="0" justifyLastLine="0" shrinkToFit="0" readingOrder="0"/>
      <border diagonalUp="0" diagonalDown="0">
        <left style="thin">
          <color theme="0" tint="-0.14990691854609822"/>
        </left>
        <right style="thin">
          <color theme="0" tint="-0.14990691854609822"/>
        </right>
        <top/>
        <bottom/>
      </border>
      <protection locked="0" hidden="0"/>
    </dxf>
    <dxf>
      <border diagonalUp="0" diagonalDown="0">
        <left/>
        <right/>
        <top/>
        <bottom/>
      </border>
    </dxf>
    <dxf>
      <font>
        <strike val="0"/>
        <outline val="0"/>
        <shadow val="0"/>
        <u val="none"/>
        <vertAlign val="baseline"/>
        <sz val="14"/>
        <color theme="1" tint="0.34998626667073579"/>
        <name val="Segoe UI Semilight"/>
        <family val="2"/>
        <scheme val="none"/>
      </font>
      <fill>
        <patternFill patternType="solid">
          <fgColor indexed="64"/>
          <bgColor theme="0"/>
        </patternFill>
      </fill>
      <alignment horizontal="left" vertical="center" textRotation="0" wrapText="0" indent="0" justifyLastLine="0" shrinkToFit="0" readingOrder="0"/>
      <protection locked="0" hidden="0"/>
    </dxf>
    <dxf>
      <border>
        <bottom style="thin">
          <color theme="0" tint="-0.14996795556505021"/>
        </bottom>
      </border>
    </dxf>
    <dxf>
      <font>
        <b val="0"/>
        <i val="0"/>
        <strike val="0"/>
        <condense val="0"/>
        <extend val="0"/>
        <outline val="0"/>
        <shadow val="0"/>
        <u val="none"/>
        <vertAlign val="baseline"/>
        <sz val="14"/>
        <color theme="1" tint="0.34998626667073579"/>
        <name val="Segoe UI Semilight"/>
        <family val="2"/>
        <scheme val="none"/>
      </font>
      <fill>
        <patternFill patternType="solid">
          <fgColor indexed="64"/>
          <bgColor theme="0"/>
        </patternFill>
      </fill>
      <alignment horizontal="left" vertical="center" textRotation="0" wrapText="0" indent="0" justifyLastLine="0" shrinkToFit="0" readingOrder="0"/>
      <border diagonalUp="0" diagonalDown="0">
        <left style="thin">
          <color theme="0" tint="-0.14996795556505021"/>
        </left>
        <right style="thin">
          <color theme="0" tint="-0.14996795556505021"/>
        </right>
        <top/>
        <bottom/>
      </border>
      <protection locked="0" hidden="0"/>
    </dxf>
    <dxf>
      <font>
        <strike val="0"/>
        <outline val="0"/>
        <shadow val="0"/>
        <u val="none"/>
        <vertAlign val="baseline"/>
        <sz val="14"/>
        <color theme="1" tint="0.34998626667073579"/>
        <name val="Segoe UI Semilight"/>
        <family val="2"/>
        <scheme val="none"/>
      </font>
      <numFmt numFmtId="167" formatCode="&quot;$&quot;\ #,##0.00"/>
      <fill>
        <patternFill patternType="solid">
          <fgColor indexed="64"/>
          <bgColor theme="0"/>
        </patternFill>
      </fill>
      <alignment horizontal="center" vertical="center" textRotation="0" wrapText="0" indent="0" justifyLastLine="0" shrinkToFit="0" readingOrder="0"/>
      <protection locked="0" hidden="0"/>
    </dxf>
    <dxf>
      <font>
        <strike val="0"/>
        <outline val="0"/>
        <shadow val="0"/>
        <u val="none"/>
        <vertAlign val="baseline"/>
        <sz val="14"/>
        <color theme="1" tint="0.34998626667073579"/>
        <name val="Segoe UI Semilight"/>
        <family val="2"/>
        <scheme val="none"/>
      </font>
      <numFmt numFmtId="167" formatCode="&quot;$&quot;\ #,##0.00"/>
      <fill>
        <patternFill patternType="solid">
          <fgColor indexed="64"/>
          <bgColor theme="0"/>
        </patternFill>
      </fill>
      <alignment horizontal="center" vertical="center" textRotation="0" wrapText="0" indent="0" justifyLastLine="0" shrinkToFit="0" readingOrder="0"/>
      <protection locked="0" hidden="0"/>
    </dxf>
    <dxf>
      <font>
        <strike val="0"/>
        <outline val="0"/>
        <shadow val="0"/>
        <u val="none"/>
        <vertAlign val="baseline"/>
        <sz val="14"/>
        <color theme="1" tint="0.34998626667073579"/>
        <name val="Segoe UI Semilight"/>
        <family val="2"/>
        <scheme val="none"/>
      </font>
      <numFmt numFmtId="167" formatCode="&quot;$&quot;\ #,##0.00"/>
      <fill>
        <patternFill patternType="solid">
          <fgColor indexed="64"/>
          <bgColor theme="0"/>
        </patternFill>
      </fill>
      <alignment horizontal="center" vertical="center" textRotation="0" wrapText="0" indent="0" justifyLastLine="0" shrinkToFit="0" readingOrder="0"/>
      <protection locked="0" hidden="0"/>
    </dxf>
    <dxf>
      <font>
        <strike val="0"/>
        <outline val="0"/>
        <shadow val="0"/>
        <u val="none"/>
        <vertAlign val="baseline"/>
        <sz val="14"/>
        <color theme="1" tint="0.34998626667073579"/>
        <name val="Segoe UI Semilight"/>
        <family val="2"/>
        <scheme val="none"/>
      </font>
      <fill>
        <patternFill patternType="solid">
          <fgColor indexed="64"/>
          <bgColor theme="0"/>
        </patternFill>
      </fill>
      <alignment horizontal="general" vertical="center" textRotation="0" wrapText="0" indent="0" justifyLastLine="0" shrinkToFit="0" readingOrder="0"/>
      <protection locked="0" hidden="0"/>
    </dxf>
    <dxf>
      <border>
        <top style="thin">
          <color theme="0" tint="-0.14996795556505021"/>
        </top>
      </border>
    </dxf>
    <dxf>
      <font>
        <strike val="0"/>
        <outline val="0"/>
        <shadow val="0"/>
        <u val="none"/>
        <vertAlign val="baseline"/>
        <sz val="14"/>
        <color theme="1" tint="0.24994659260841701"/>
        <name val="Segoe UI Semilight"/>
        <family val="2"/>
        <scheme val="none"/>
      </font>
      <fill>
        <patternFill patternType="solid">
          <fgColor indexed="64"/>
          <bgColor theme="0" tint="-4.9989318521683403E-2"/>
        </patternFill>
      </fill>
      <border diagonalUp="0" diagonalDown="0">
        <left style="thin">
          <color theme="0" tint="-0.14990691854609822"/>
        </left>
        <right style="thin">
          <color theme="0" tint="-0.14990691854609822"/>
        </right>
        <top/>
        <bottom/>
      </border>
      <protection locked="0" hidden="0"/>
    </dxf>
    <dxf>
      <border diagonalUp="0" diagonalDown="0">
        <left/>
        <right/>
        <top/>
        <bottom/>
      </border>
    </dxf>
    <dxf>
      <font>
        <strike val="0"/>
        <outline val="0"/>
        <shadow val="0"/>
        <u val="none"/>
        <vertAlign val="baseline"/>
        <sz val="14"/>
        <color theme="1" tint="0.24994659260841701"/>
        <name val="Segoe UI Semilight"/>
        <family val="2"/>
        <scheme val="none"/>
      </font>
      <fill>
        <patternFill patternType="solid">
          <fgColor indexed="64"/>
          <bgColor theme="0"/>
        </patternFill>
      </fill>
      <protection locked="0" hidden="0"/>
    </dxf>
    <dxf>
      <border>
        <bottom style="thin">
          <color theme="0" tint="-0.14996795556505021"/>
        </bottom>
      </border>
    </dxf>
    <dxf>
      <font>
        <b/>
        <i val="0"/>
        <strike val="0"/>
        <condense val="0"/>
        <extend val="0"/>
        <outline val="0"/>
        <shadow val="0"/>
        <u val="none"/>
        <vertAlign val="baseline"/>
        <sz val="14"/>
        <color theme="1" tint="0.34998626667073579"/>
        <name val="Segoe UI Semilight"/>
        <family val="2"/>
        <scheme val="none"/>
      </font>
      <fill>
        <patternFill patternType="solid">
          <fgColor indexed="64"/>
          <bgColor theme="0"/>
        </patternFill>
      </fill>
      <alignment horizontal="center" vertical="center" textRotation="0" wrapText="0" indent="0" justifyLastLine="0" shrinkToFit="0" readingOrder="0"/>
      <border diagonalUp="0" diagonalDown="0">
        <left style="thin">
          <color theme="0" tint="-0.14996795556505021"/>
        </left>
        <right style="thin">
          <color theme="0" tint="-0.14996795556505021"/>
        </right>
        <top/>
        <bottom/>
      </border>
      <protection locked="0" hidden="0"/>
    </dxf>
    <dxf>
      <font>
        <b val="0"/>
        <i val="0"/>
        <strike val="0"/>
        <outline val="0"/>
        <shadow val="0"/>
        <u val="none"/>
        <vertAlign val="baseline"/>
        <sz val="14"/>
        <color theme="1" tint="0.34998626667073579"/>
        <name val="Segoe UI Semilight"/>
        <family val="2"/>
        <scheme val="none"/>
      </font>
      <numFmt numFmtId="167" formatCode="&quot;$&quot;\ #,##0.00"/>
      <fill>
        <patternFill patternType="solid">
          <fgColor indexed="64"/>
          <bgColor theme="0"/>
        </patternFill>
      </fill>
      <alignment horizontal="center" vertical="center" textRotation="0" wrapText="0" indent="0" justifyLastLine="0" shrinkToFit="0" readingOrder="0"/>
      <protection locked="0" hidden="0"/>
    </dxf>
    <dxf>
      <font>
        <b val="0"/>
        <i val="0"/>
        <strike val="0"/>
        <outline val="0"/>
        <shadow val="0"/>
        <u val="none"/>
        <vertAlign val="baseline"/>
        <sz val="14"/>
        <color theme="1" tint="0.34998626667073579"/>
        <name val="Segoe UI Semilight"/>
        <family val="2"/>
        <scheme val="none"/>
      </font>
      <numFmt numFmtId="167" formatCode="&quot;$&quot;\ #,##0.00"/>
      <fill>
        <patternFill patternType="solid">
          <fgColor indexed="64"/>
          <bgColor theme="0"/>
        </patternFill>
      </fill>
      <alignment horizontal="center" vertical="center" textRotation="0" wrapText="0" indent="0" justifyLastLine="0" shrinkToFit="0" readingOrder="0"/>
      <protection locked="0" hidden="0"/>
    </dxf>
    <dxf>
      <font>
        <b val="0"/>
        <i val="0"/>
        <strike val="0"/>
        <outline val="0"/>
        <shadow val="0"/>
        <u val="none"/>
        <vertAlign val="baseline"/>
        <sz val="14"/>
        <color theme="1" tint="0.34998626667073579"/>
        <name val="Segoe UI Semilight"/>
        <family val="2"/>
        <scheme val="none"/>
      </font>
      <numFmt numFmtId="167" formatCode="&quot;$&quot;\ #,##0.00"/>
      <fill>
        <patternFill patternType="solid">
          <fgColor indexed="64"/>
          <bgColor theme="0"/>
        </patternFill>
      </fill>
      <alignment horizontal="center" vertical="center" textRotation="0" wrapText="0" indent="0" justifyLastLine="0" shrinkToFit="0" readingOrder="0"/>
      <protection locked="0" hidden="0"/>
    </dxf>
    <dxf>
      <font>
        <b val="0"/>
        <i val="0"/>
        <strike val="0"/>
        <outline val="0"/>
        <shadow val="0"/>
        <u val="none"/>
        <vertAlign val="baseline"/>
        <sz val="14"/>
        <color theme="1" tint="0.34998626667073579"/>
        <name val="Segoe UI Semilight"/>
        <family val="2"/>
        <scheme val="none"/>
      </font>
      <fill>
        <patternFill patternType="solid">
          <fgColor indexed="64"/>
          <bgColor theme="0"/>
        </patternFill>
      </fill>
      <alignment horizontal="left" vertical="center" textRotation="0" wrapText="0" indent="1" justifyLastLine="0" shrinkToFit="0" readingOrder="0"/>
      <protection locked="0" hidden="0"/>
    </dxf>
    <dxf>
      <border>
        <top style="thin">
          <color theme="0" tint="-0.14996795556505021"/>
        </top>
      </border>
    </dxf>
    <dxf>
      <font>
        <strike val="0"/>
        <outline val="0"/>
        <shadow val="0"/>
        <u val="none"/>
        <vertAlign val="baseline"/>
        <sz val="14"/>
        <color theme="1" tint="0.24994659260841701"/>
        <name val="Segoe UI Semilight"/>
        <family val="2"/>
        <scheme val="none"/>
      </font>
      <fill>
        <patternFill patternType="solid">
          <fgColor indexed="64"/>
          <bgColor theme="0" tint="-4.9989318521683403E-2"/>
        </patternFill>
      </fill>
      <alignment horizontal="left" vertical="center" textRotation="0" indent="1" justifyLastLine="0" shrinkToFit="0" readingOrder="0"/>
      <border diagonalUp="0" diagonalDown="0">
        <left style="thin">
          <color theme="0" tint="-0.14990691854609822"/>
        </left>
        <right style="thin">
          <color theme="0" tint="-0.14990691854609822"/>
        </right>
        <top/>
        <bottom/>
      </border>
      <protection locked="0" hidden="0"/>
    </dxf>
    <dxf>
      <border diagonalUp="0" diagonalDown="0">
        <left/>
        <right/>
        <bottom/>
      </border>
    </dxf>
    <dxf>
      <font>
        <b val="0"/>
        <i val="0"/>
        <strike val="0"/>
        <outline val="0"/>
        <shadow val="0"/>
        <u val="none"/>
        <vertAlign val="baseline"/>
        <sz val="14"/>
        <color theme="1" tint="0.34998626667073579"/>
        <name val="Segoe UI Semilight"/>
        <family val="2"/>
        <scheme val="none"/>
      </font>
      <fill>
        <patternFill patternType="solid">
          <fgColor indexed="64"/>
          <bgColor theme="0"/>
        </patternFill>
      </fill>
      <alignment horizontal="left" vertical="center" textRotation="0" indent="1" justifyLastLine="0" shrinkToFit="0" readingOrder="0"/>
      <protection locked="0" hidden="0"/>
    </dxf>
    <dxf>
      <border>
        <bottom style="thin">
          <color theme="0" tint="-0.14996795556505021"/>
        </bottom>
      </border>
    </dxf>
    <dxf>
      <font>
        <b val="0"/>
        <i val="0"/>
        <strike val="0"/>
        <condense val="0"/>
        <extend val="0"/>
        <outline val="0"/>
        <shadow val="0"/>
        <u val="none"/>
        <vertAlign val="baseline"/>
        <sz val="14"/>
        <color theme="1" tint="0.34998626667073579"/>
        <name val="Segoe UI Semilight"/>
        <family val="2"/>
        <scheme val="none"/>
      </font>
      <fill>
        <patternFill patternType="solid">
          <fgColor indexed="64"/>
          <bgColor theme="0"/>
        </patternFill>
      </fill>
      <alignment horizontal="left" vertical="center" textRotation="0" wrapText="0" indent="1" justifyLastLine="0" shrinkToFit="0" readingOrder="0"/>
      <border diagonalUp="0" diagonalDown="0">
        <left style="thin">
          <color theme="0" tint="-0.14996795556505021"/>
        </left>
        <right style="thin">
          <color theme="0" tint="-0.14996795556505021"/>
        </right>
        <top/>
        <bottom/>
      </border>
      <protection locked="0" hidden="0"/>
    </dxf>
    <dxf>
      <fill>
        <patternFill patternType="solid">
          <fgColor theme="4" tint="0.79998168889431442"/>
          <bgColor theme="4" tint="0.79998168889431442"/>
        </patternFill>
      </fill>
    </dxf>
    <dxf>
      <fill>
        <patternFill patternType="solid">
          <fgColor theme="4" tint="0.79998168889431442"/>
          <bgColor theme="4" tint="0.79998168889431442"/>
        </patternFill>
      </fill>
    </dxf>
    <dxf>
      <font>
        <b/>
        <color theme="1"/>
      </font>
    </dxf>
    <dxf>
      <font>
        <b val="0"/>
        <i val="0"/>
        <color theme="1"/>
      </font>
    </dxf>
    <dxf>
      <font>
        <b/>
        <color theme="1"/>
      </font>
      <border>
        <top style="double">
          <color theme="4"/>
        </top>
      </border>
    </dxf>
    <dxf>
      <font>
        <b/>
        <color theme="0"/>
      </font>
      <fill>
        <patternFill patternType="solid">
          <fgColor theme="4"/>
          <bgColor theme="4" tint="-0.499984740745262"/>
        </patternFill>
      </fill>
    </dxf>
    <dxf>
      <font>
        <color theme="1"/>
      </font>
      <border>
        <left style="thin">
          <color theme="4" tint="0.39997558519241921"/>
        </left>
        <right style="thin">
          <color theme="4" tint="0.39997558519241921"/>
        </right>
        <top style="thin">
          <color theme="4" tint="0.39997558519241921"/>
        </top>
        <bottom style="thin">
          <color theme="4" tint="0.39997558519241921"/>
        </bottom>
        <horizontal style="thin">
          <color theme="4" tint="0.39997558519241921"/>
        </horizontal>
      </border>
    </dxf>
    <dxf>
      <font>
        <b/>
        <i val="0"/>
      </font>
      <fill>
        <patternFill>
          <bgColor theme="0" tint="-4.9989318521683403E-2"/>
        </patternFill>
      </fill>
      <border diagonalUp="0" diagonalDown="0">
        <left/>
        <right/>
        <top style="thin">
          <color theme="0" tint="-0.14996795556505021"/>
        </top>
        <bottom style="thin">
          <color theme="0" tint="-0.14996795556505021"/>
        </bottom>
        <vertical style="thin">
          <color theme="0" tint="-0.14996795556505021"/>
        </vertical>
        <horizontal style="thin">
          <color theme="0" tint="-0.14996795556505021"/>
        </horizontal>
      </border>
    </dxf>
    <dxf>
      <font>
        <color rgb="FF56029F"/>
      </font>
      <fill>
        <patternFill patternType="none">
          <bgColor auto="1"/>
        </patternFill>
      </fill>
      <border diagonalUp="0" diagonalDown="0">
        <left/>
        <right/>
        <top style="thin">
          <color theme="8"/>
        </top>
        <bottom style="thin">
          <color theme="0" tint="-0.14996795556505021"/>
        </bottom>
        <vertical/>
        <horizontal/>
      </border>
    </dxf>
    <dxf>
      <font>
        <b val="0"/>
        <i val="0"/>
        <color auto="1"/>
      </font>
      <fill>
        <patternFill patternType="none">
          <bgColor auto="1"/>
        </patternFill>
      </fill>
      <border diagonalUp="0" diagonalDown="0">
        <left/>
        <right/>
        <top style="thin">
          <color theme="8"/>
        </top>
        <bottom style="thin">
          <color theme="0" tint="-0.14996795556505021"/>
        </bottom>
        <vertical style="thin">
          <color theme="0" tint="-0.14996795556505021"/>
        </vertical>
        <horizontal style="thin">
          <color theme="0" tint="-0.14996795556505021"/>
        </horizontal>
      </border>
    </dxf>
  </dxfs>
  <tableStyles count="2" defaultTableStyle="TableStyleMedium2" defaultPivotStyle="PivotStyleLight16">
    <tableStyle name="Libreta de direcciones" pivot="0" count="3" xr9:uid="{00000000-0011-0000-FFFF-FFFF00000000}">
      <tableStyleElement type="wholeTable" dxfId="157"/>
      <tableStyleElement type="headerRow" dxfId="156"/>
      <tableStyleElement type="totalRow" dxfId="155"/>
    </tableStyle>
    <tableStyle name="Presupuesto personal mensual" pivot="0" count="7" xr9:uid="{DF2684C2-C435-47FA-9646-E632C3AE8948}">
      <tableStyleElement type="wholeTable" dxfId="154"/>
      <tableStyleElement type="headerRow" dxfId="153"/>
      <tableStyleElement type="totalRow" dxfId="152"/>
      <tableStyleElement type="firstColumn" dxfId="151"/>
      <tableStyleElement type="lastColumn" dxfId="150"/>
      <tableStyleElement type="firstRowStripe" dxfId="149"/>
      <tableStyleElement type="firstColumnStripe" dxfId="148"/>
    </tableStyle>
  </tableStyles>
  <colors>
    <mruColors>
      <color rgb="FF8C88F0"/>
      <color rgb="FF00CC66"/>
      <color rgb="FF0099FF"/>
      <color rgb="FF6600CC"/>
      <color rgb="FF56029F"/>
      <color rgb="FFEDD9FF"/>
      <color rgb="FF06549C"/>
      <color rgb="FFFF6600"/>
      <color rgb="FFFF9933"/>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dPt>
            <c:idx val="0"/>
            <c:bubble3D val="0"/>
            <c:spPr>
              <a:solidFill>
                <a:srgbClr val="56029F"/>
              </a:solidFill>
              <a:ln w="19050">
                <a:solidFill>
                  <a:schemeClr val="lt1"/>
                </a:solidFill>
              </a:ln>
              <a:effectLst/>
            </c:spPr>
            <c:extLst>
              <c:ext xmlns:c16="http://schemas.microsoft.com/office/drawing/2014/chart" uri="{C3380CC4-5D6E-409C-BE32-E72D297353CC}">
                <c16:uniqueId val="{00000008-E97E-4018-837C-26DDBF062DA7}"/>
              </c:ext>
            </c:extLst>
          </c:dPt>
          <c:dPt>
            <c:idx val="1"/>
            <c:bubble3D val="0"/>
            <c:spPr>
              <a:solidFill>
                <a:srgbClr val="8C88F0"/>
              </a:solidFill>
              <a:ln w="19050">
                <a:solidFill>
                  <a:schemeClr val="lt1"/>
                </a:solidFill>
              </a:ln>
              <a:effectLst/>
            </c:spPr>
            <c:extLst>
              <c:ext xmlns:c16="http://schemas.microsoft.com/office/drawing/2014/chart" uri="{C3380CC4-5D6E-409C-BE32-E72D297353CC}">
                <c16:uniqueId val="{00000009-E97E-4018-837C-26DDBF062DA7}"/>
              </c:ext>
            </c:extLst>
          </c:dPt>
          <c:dLbls>
            <c:spPr>
              <a:noFill/>
              <a:ln>
                <a:noFill/>
              </a:ln>
              <a:effectLst/>
            </c:spPr>
            <c:txPr>
              <a:bodyPr rot="0" spcFirstLastPara="1" vertOverflow="ellipsis" vert="horz" wrap="square" lIns="38100" tIns="19050" rIns="38100" bIns="19050" anchor="ctr" anchorCtr="1">
                <a:spAutoFit/>
              </a:bodyPr>
              <a:lstStyle/>
              <a:p>
                <a:pPr>
                  <a:defRPr sz="2000" b="0" i="0" u="none" strike="noStrike" kern="1200" baseline="0">
                    <a:solidFill>
                      <a:schemeClr val="bg1"/>
                    </a:solidFill>
                    <a:latin typeface="Segoe UI Semilight" panose="020B0402040204020203" pitchFamily="34" charset="0"/>
                    <a:ea typeface="+mn-ea"/>
                    <a:cs typeface="Segoe UI Semilight" panose="020B0402040204020203" pitchFamily="34" charset="0"/>
                  </a:defRPr>
                </a:pPr>
                <a:endParaRPr lang="es-CO"/>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'Presupuesto personal mensual'!$B$6:$B$7</c:f>
              <c:strCache>
                <c:ptCount val="2"/>
                <c:pt idx="0">
                  <c:v>Ingreso Fijo</c:v>
                </c:pt>
                <c:pt idx="1">
                  <c:v>Ingresos adicionales</c:v>
                </c:pt>
              </c:strCache>
            </c:strRef>
          </c:cat>
          <c:val>
            <c:numRef>
              <c:f>'Presupuesto personal mensual'!$C$6:$C$7</c:f>
              <c:numCache>
                <c:formatCode>"$"#,##0.00_);[Red]\("$"#,##0.00\)</c:formatCode>
                <c:ptCount val="2"/>
                <c:pt idx="0">
                  <c:v>6000000</c:v>
                </c:pt>
                <c:pt idx="1">
                  <c:v>200000</c:v>
                </c:pt>
              </c:numCache>
            </c:numRef>
          </c:val>
          <c:extLst>
            <c:ext xmlns:c16="http://schemas.microsoft.com/office/drawing/2014/chart" uri="{C3380CC4-5D6E-409C-BE32-E72D297353CC}">
              <c16:uniqueId val="{00000000-E97E-4018-837C-26DDBF062DA7}"/>
            </c:ext>
          </c:extLst>
        </c:ser>
        <c:dLbls>
          <c:showLegendKey val="0"/>
          <c:showVal val="0"/>
          <c:showCatName val="0"/>
          <c:showSerName val="0"/>
          <c:showPercent val="0"/>
          <c:showBubbleSize val="0"/>
          <c:showLeaderLines val="1"/>
        </c:dLbls>
        <c:firstSliceAng val="0"/>
        <c:holeSize val="68"/>
      </c:doughnutChart>
      <c:spPr>
        <a:noFill/>
        <a:ln>
          <a:noFill/>
        </a:ln>
        <a:effectLst/>
      </c:spPr>
    </c:plotArea>
    <c:legend>
      <c:legendPos val="b"/>
      <c:overlay val="0"/>
      <c:spPr>
        <a:noFill/>
        <a:ln>
          <a:noFill/>
        </a:ln>
        <a:effectLst/>
      </c:spPr>
      <c:txPr>
        <a:bodyPr rot="0" spcFirstLastPara="1" vertOverflow="ellipsis" vert="horz" wrap="square" anchor="ctr" anchorCtr="1"/>
        <a:lstStyle/>
        <a:p>
          <a:pPr>
            <a:defRPr sz="1600" b="0" i="0" u="none" strike="noStrike" kern="1200" baseline="0">
              <a:solidFill>
                <a:schemeClr val="tx1">
                  <a:lumMod val="65000"/>
                  <a:lumOff val="35000"/>
                </a:schemeClr>
              </a:solidFill>
              <a:latin typeface="Segoe UI Semilight" panose="020B0402040204020203" pitchFamily="34" charset="0"/>
              <a:ea typeface="+mn-ea"/>
              <a:cs typeface="Segoe UI Semilight" panose="020B0402040204020203" pitchFamily="34" charset="0"/>
            </a:defRPr>
          </a:pPr>
          <a:endParaRPr lang="es-CO"/>
        </a:p>
      </c:txPr>
    </c:legend>
    <c:plotVisOnly val="1"/>
    <c:dispBlanksAs val="gap"/>
    <c:showDLblsOverMax val="0"/>
  </c:chart>
  <c:spPr>
    <a:noFill/>
    <a:ln w="9525" cap="flat" cmpd="sng" algn="ctr">
      <a:noFill/>
      <a:round/>
    </a:ln>
    <a:effectLst/>
  </c:spPr>
  <c:txPr>
    <a:bodyPr/>
    <a:lstStyle/>
    <a:p>
      <a:pPr>
        <a:defRPr sz="2000">
          <a:latin typeface="Segoe UI Semilight" panose="020B0402040204020203" pitchFamily="34" charset="0"/>
          <a:cs typeface="Segoe UI Semilight" panose="020B0402040204020203" pitchFamily="34" charset="0"/>
        </a:defRPr>
      </a:pPr>
      <a:endParaRPr lang="es-CO"/>
    </a:p>
  </c:txPr>
  <c:printSettings>
    <c:headerFooter/>
    <c:pageMargins b="0.75" l="0.7" r="0.7" t="0.75"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dPt>
            <c:idx val="0"/>
            <c:bubble3D val="0"/>
            <c:spPr>
              <a:solidFill>
                <a:srgbClr val="002060"/>
              </a:solidFill>
              <a:ln w="19050">
                <a:solidFill>
                  <a:schemeClr val="lt1"/>
                </a:solidFill>
              </a:ln>
              <a:effectLst/>
            </c:spPr>
            <c:extLst>
              <c:ext xmlns:c16="http://schemas.microsoft.com/office/drawing/2014/chart" uri="{C3380CC4-5D6E-409C-BE32-E72D297353CC}">
                <c16:uniqueId val="{00000001-3360-4A41-941A-01605726D088}"/>
              </c:ext>
            </c:extLst>
          </c:dPt>
          <c:dPt>
            <c:idx val="1"/>
            <c:bubble3D val="0"/>
            <c:spPr>
              <a:solidFill>
                <a:srgbClr val="0099FF"/>
              </a:solidFill>
              <a:ln w="19050">
                <a:solidFill>
                  <a:schemeClr val="lt1"/>
                </a:solidFill>
              </a:ln>
              <a:effectLst/>
            </c:spPr>
            <c:extLst>
              <c:ext xmlns:c16="http://schemas.microsoft.com/office/drawing/2014/chart" uri="{C3380CC4-5D6E-409C-BE32-E72D297353CC}">
                <c16:uniqueId val="{00000003-3360-4A41-941A-01605726D088}"/>
              </c:ext>
            </c:extLst>
          </c:dPt>
          <c:dLbls>
            <c:spPr>
              <a:noFill/>
              <a:ln>
                <a:noFill/>
              </a:ln>
              <a:effectLst/>
            </c:spPr>
            <c:txPr>
              <a:bodyPr rot="0" spcFirstLastPara="1" vertOverflow="ellipsis" vert="horz" wrap="square" lIns="38100" tIns="19050" rIns="38100" bIns="19050" anchor="ctr" anchorCtr="1">
                <a:spAutoFit/>
              </a:bodyPr>
              <a:lstStyle/>
              <a:p>
                <a:pPr>
                  <a:defRPr sz="2000" b="0" i="0" u="none" strike="noStrike" kern="1200" baseline="0">
                    <a:solidFill>
                      <a:schemeClr val="bg1"/>
                    </a:solidFill>
                    <a:latin typeface="Segoe UI Semilight" panose="020B0402040204020203" pitchFamily="34" charset="0"/>
                    <a:ea typeface="+mn-ea"/>
                    <a:cs typeface="Segoe UI Semilight" panose="020B0402040204020203" pitchFamily="34" charset="0"/>
                  </a:defRPr>
                </a:pPr>
                <a:endParaRPr lang="es-CO"/>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'Presupuesto personal mensual'!$B$11:$B$12</c:f>
              <c:strCache>
                <c:ptCount val="2"/>
                <c:pt idx="0">
                  <c:v>Gastos Fijos</c:v>
                </c:pt>
                <c:pt idx="1">
                  <c:v>Gastos Variables</c:v>
                </c:pt>
              </c:strCache>
            </c:strRef>
          </c:cat>
          <c:val>
            <c:numRef>
              <c:f>'Presupuesto personal mensual'!$C$11:$C$12</c:f>
              <c:numCache>
                <c:formatCode>"$"#,##0.00_);[Red]\("$"#,##0.00\)</c:formatCode>
                <c:ptCount val="2"/>
                <c:pt idx="0">
                  <c:v>915000</c:v>
                </c:pt>
                <c:pt idx="1">
                  <c:v>2150000</c:v>
                </c:pt>
              </c:numCache>
            </c:numRef>
          </c:val>
          <c:extLst>
            <c:ext xmlns:c16="http://schemas.microsoft.com/office/drawing/2014/chart" uri="{C3380CC4-5D6E-409C-BE32-E72D297353CC}">
              <c16:uniqueId val="{00000004-3360-4A41-941A-01605726D088}"/>
            </c:ext>
          </c:extLst>
        </c:ser>
        <c:dLbls>
          <c:showLegendKey val="0"/>
          <c:showVal val="0"/>
          <c:showCatName val="0"/>
          <c:showSerName val="0"/>
          <c:showPercent val="0"/>
          <c:showBubbleSize val="0"/>
          <c:showLeaderLines val="1"/>
        </c:dLbls>
        <c:firstSliceAng val="0"/>
        <c:holeSize val="68"/>
      </c:doughnutChart>
      <c:spPr>
        <a:noFill/>
        <a:ln>
          <a:noFill/>
        </a:ln>
        <a:effectLst/>
      </c:spPr>
    </c:plotArea>
    <c:legend>
      <c:legendPos val="b"/>
      <c:overlay val="0"/>
      <c:spPr>
        <a:noFill/>
        <a:ln>
          <a:noFill/>
        </a:ln>
        <a:effectLst/>
      </c:spPr>
      <c:txPr>
        <a:bodyPr rot="0" spcFirstLastPara="1" vertOverflow="ellipsis" vert="horz" wrap="square" anchor="ctr" anchorCtr="1"/>
        <a:lstStyle/>
        <a:p>
          <a:pPr>
            <a:defRPr sz="1600" b="0" i="0" u="none" strike="noStrike" kern="1200" baseline="0">
              <a:solidFill>
                <a:schemeClr val="tx1">
                  <a:lumMod val="65000"/>
                  <a:lumOff val="35000"/>
                </a:schemeClr>
              </a:solidFill>
              <a:latin typeface="Segoe UI Semilight" panose="020B0402040204020203" pitchFamily="34" charset="0"/>
              <a:ea typeface="+mn-ea"/>
              <a:cs typeface="Segoe UI Semilight" panose="020B0402040204020203" pitchFamily="34" charset="0"/>
            </a:defRPr>
          </a:pPr>
          <a:endParaRPr lang="es-CO"/>
        </a:p>
      </c:txPr>
    </c:legend>
    <c:plotVisOnly val="1"/>
    <c:dispBlanksAs val="gap"/>
    <c:showDLblsOverMax val="0"/>
  </c:chart>
  <c:spPr>
    <a:noFill/>
    <a:ln w="9525" cap="flat" cmpd="sng" algn="ctr">
      <a:noFill/>
      <a:round/>
    </a:ln>
    <a:effectLst/>
  </c:spPr>
  <c:txPr>
    <a:bodyPr/>
    <a:lstStyle/>
    <a:p>
      <a:pPr>
        <a:defRPr sz="2000">
          <a:latin typeface="Segoe UI Semilight" panose="020B0402040204020203" pitchFamily="34" charset="0"/>
          <a:cs typeface="Segoe UI Semilight" panose="020B0402040204020203" pitchFamily="34" charset="0"/>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dPt>
            <c:idx val="0"/>
            <c:bubble3D val="0"/>
            <c:spPr>
              <a:solidFill>
                <a:srgbClr val="002060"/>
              </a:solidFill>
              <a:ln w="19050">
                <a:solidFill>
                  <a:schemeClr val="lt1"/>
                </a:solidFill>
              </a:ln>
              <a:effectLst/>
            </c:spPr>
            <c:extLst>
              <c:ext xmlns:c16="http://schemas.microsoft.com/office/drawing/2014/chart" uri="{C3380CC4-5D6E-409C-BE32-E72D297353CC}">
                <c16:uniqueId val="{00000001-9861-42FE-A7C1-A57960ECED62}"/>
              </c:ext>
            </c:extLst>
          </c:dPt>
          <c:dPt>
            <c:idx val="1"/>
            <c:bubble3D val="0"/>
            <c:spPr>
              <a:solidFill>
                <a:srgbClr val="0099FF"/>
              </a:solidFill>
              <a:ln w="19050">
                <a:solidFill>
                  <a:schemeClr val="lt1"/>
                </a:solidFill>
              </a:ln>
              <a:effectLst/>
            </c:spPr>
            <c:extLst>
              <c:ext xmlns:c16="http://schemas.microsoft.com/office/drawing/2014/chart" uri="{C3380CC4-5D6E-409C-BE32-E72D297353CC}">
                <c16:uniqueId val="{00000003-9861-42FE-A7C1-A57960ECED62}"/>
              </c:ext>
            </c:extLst>
          </c:dPt>
          <c:dPt>
            <c:idx val="2"/>
            <c:bubble3D val="0"/>
            <c:spPr>
              <a:solidFill>
                <a:srgbClr val="00CC66"/>
              </a:solidFill>
              <a:ln w="19050">
                <a:solidFill>
                  <a:schemeClr val="lt1"/>
                </a:solidFill>
              </a:ln>
              <a:effectLst/>
            </c:spPr>
            <c:extLst>
              <c:ext xmlns:c16="http://schemas.microsoft.com/office/drawing/2014/chart" uri="{C3380CC4-5D6E-409C-BE32-E72D297353CC}">
                <c16:uniqueId val="{00000005-9861-42FE-A7C1-A57960ECED62}"/>
              </c:ext>
            </c:extLst>
          </c:dPt>
          <c:dPt>
            <c:idx val="3"/>
            <c:bubble3D val="0"/>
            <c:spPr>
              <a:solidFill>
                <a:srgbClr val="FFC000"/>
              </a:solidFill>
              <a:ln w="19050">
                <a:solidFill>
                  <a:schemeClr val="lt1"/>
                </a:solidFill>
              </a:ln>
              <a:effectLst/>
            </c:spPr>
            <c:extLst>
              <c:ext xmlns:c16="http://schemas.microsoft.com/office/drawing/2014/chart" uri="{C3380CC4-5D6E-409C-BE32-E72D297353CC}">
                <c16:uniqueId val="{00000006-9861-42FE-A7C1-A57960ECED62}"/>
              </c:ext>
            </c:extLst>
          </c:dPt>
          <c:dLbls>
            <c:spPr>
              <a:noFill/>
              <a:ln>
                <a:noFill/>
              </a:ln>
              <a:effectLst/>
            </c:spPr>
            <c:txPr>
              <a:bodyPr rot="0" spcFirstLastPara="1" vertOverflow="ellipsis" vert="horz" wrap="square" lIns="38100" tIns="19050" rIns="38100" bIns="19050" anchor="ctr" anchorCtr="1">
                <a:spAutoFit/>
              </a:bodyPr>
              <a:lstStyle/>
              <a:p>
                <a:pPr>
                  <a:defRPr sz="2000" b="0" i="0" u="none" strike="noStrike" kern="1200" baseline="0">
                    <a:solidFill>
                      <a:schemeClr val="bg1"/>
                    </a:solidFill>
                    <a:latin typeface="Segoe UI Semilight" panose="020B0402040204020203" pitchFamily="34" charset="0"/>
                    <a:ea typeface="+mn-ea"/>
                    <a:cs typeface="Segoe UI Semilight" panose="020B0402040204020203" pitchFamily="34" charset="0"/>
                  </a:defRPr>
                </a:pPr>
                <a:endParaRPr lang="es-CO"/>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'Presupuesto personal mensual'!$N$50:$N$53</c:f>
              <c:strCache>
                <c:ptCount val="4"/>
                <c:pt idx="0">
                  <c:v>Gastos Fijos</c:v>
                </c:pt>
                <c:pt idx="1">
                  <c:v>Gastos Variables</c:v>
                </c:pt>
                <c:pt idx="2">
                  <c:v>Ahorro</c:v>
                </c:pt>
                <c:pt idx="3">
                  <c:v>Excedentes</c:v>
                </c:pt>
              </c:strCache>
            </c:strRef>
          </c:cat>
          <c:val>
            <c:numRef>
              <c:f>'Presupuesto personal mensual'!$O$50:$O$53</c:f>
              <c:numCache>
                <c:formatCode>"$"#,##0.00_);[Red]\("$"#,##0.00\)</c:formatCode>
                <c:ptCount val="4"/>
                <c:pt idx="0">
                  <c:v>915000</c:v>
                </c:pt>
                <c:pt idx="1">
                  <c:v>2150000</c:v>
                </c:pt>
                <c:pt idx="2">
                  <c:v>1500000</c:v>
                </c:pt>
                <c:pt idx="3">
                  <c:v>1635000</c:v>
                </c:pt>
              </c:numCache>
            </c:numRef>
          </c:val>
          <c:extLst>
            <c:ext xmlns:c16="http://schemas.microsoft.com/office/drawing/2014/chart" uri="{C3380CC4-5D6E-409C-BE32-E72D297353CC}">
              <c16:uniqueId val="{00000004-9861-42FE-A7C1-A57960ECED62}"/>
            </c:ext>
          </c:extLst>
        </c:ser>
        <c:dLbls>
          <c:showLegendKey val="0"/>
          <c:showVal val="0"/>
          <c:showCatName val="0"/>
          <c:showSerName val="0"/>
          <c:showPercent val="0"/>
          <c:showBubbleSize val="0"/>
          <c:showLeaderLines val="1"/>
        </c:dLbls>
        <c:firstSliceAng val="0"/>
        <c:holeSize val="68"/>
      </c:doughnutChart>
      <c:spPr>
        <a:noFill/>
        <a:ln>
          <a:noFill/>
        </a:ln>
        <a:effectLst/>
      </c:spPr>
    </c:plotArea>
    <c:legend>
      <c:legendPos val="b"/>
      <c:overlay val="0"/>
      <c:spPr>
        <a:noFill/>
        <a:ln>
          <a:noFill/>
        </a:ln>
        <a:effectLst/>
      </c:spPr>
      <c:txPr>
        <a:bodyPr rot="0" spcFirstLastPara="1" vertOverflow="ellipsis" vert="horz" wrap="square" anchor="ctr" anchorCtr="1"/>
        <a:lstStyle/>
        <a:p>
          <a:pPr>
            <a:defRPr sz="1600" b="0" i="0" u="none" strike="noStrike" kern="1200" baseline="0">
              <a:solidFill>
                <a:schemeClr val="tx1">
                  <a:lumMod val="65000"/>
                  <a:lumOff val="35000"/>
                </a:schemeClr>
              </a:solidFill>
              <a:latin typeface="Segoe UI Semilight" panose="020B0402040204020203" pitchFamily="34" charset="0"/>
              <a:ea typeface="+mn-ea"/>
              <a:cs typeface="Segoe UI Semilight" panose="020B0402040204020203" pitchFamily="34" charset="0"/>
            </a:defRPr>
          </a:pPr>
          <a:endParaRPr lang="es-CO"/>
        </a:p>
      </c:txPr>
    </c:legend>
    <c:plotVisOnly val="1"/>
    <c:dispBlanksAs val="gap"/>
    <c:showDLblsOverMax val="0"/>
  </c:chart>
  <c:spPr>
    <a:noFill/>
    <a:ln w="9525" cap="flat" cmpd="sng" algn="ctr">
      <a:noFill/>
      <a:round/>
    </a:ln>
    <a:effectLst/>
  </c:spPr>
  <c:txPr>
    <a:bodyPr/>
    <a:lstStyle/>
    <a:p>
      <a:pPr>
        <a:defRPr sz="2000">
          <a:latin typeface="Segoe UI Semilight" panose="020B0402040204020203" pitchFamily="34" charset="0"/>
          <a:cs typeface="Segoe UI Semilight" panose="020B0402040204020203" pitchFamily="34" charset="0"/>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2.xml"/><Relationship Id="rId13" Type="http://schemas.openxmlformats.org/officeDocument/2006/relationships/image" Target="../media/image10.svg"/><Relationship Id="rId18" Type="http://schemas.openxmlformats.org/officeDocument/2006/relationships/image" Target="../media/image15.png"/><Relationship Id="rId3" Type="http://schemas.openxmlformats.org/officeDocument/2006/relationships/image" Target="../media/image3.png"/><Relationship Id="rId21" Type="http://schemas.openxmlformats.org/officeDocument/2006/relationships/image" Target="../media/image18.svg"/><Relationship Id="rId7" Type="http://schemas.openxmlformats.org/officeDocument/2006/relationships/image" Target="../media/image6.png"/><Relationship Id="rId12" Type="http://schemas.openxmlformats.org/officeDocument/2006/relationships/image" Target="../media/image9.png"/><Relationship Id="rId17" Type="http://schemas.openxmlformats.org/officeDocument/2006/relationships/image" Target="../media/image14.svg"/><Relationship Id="rId2" Type="http://schemas.openxmlformats.org/officeDocument/2006/relationships/image" Target="../media/image2.svg"/><Relationship Id="rId16" Type="http://schemas.openxmlformats.org/officeDocument/2006/relationships/image" Target="../media/image13.png"/><Relationship Id="rId20" Type="http://schemas.openxmlformats.org/officeDocument/2006/relationships/image" Target="../media/image17.png"/><Relationship Id="rId1" Type="http://schemas.openxmlformats.org/officeDocument/2006/relationships/image" Target="../media/image1.png"/><Relationship Id="rId6" Type="http://schemas.openxmlformats.org/officeDocument/2006/relationships/image" Target="../media/image5.jpeg"/><Relationship Id="rId11" Type="http://schemas.openxmlformats.org/officeDocument/2006/relationships/image" Target="../media/image8.svg"/><Relationship Id="rId5" Type="http://schemas.openxmlformats.org/officeDocument/2006/relationships/chart" Target="../charts/chart1.xml"/><Relationship Id="rId15" Type="http://schemas.openxmlformats.org/officeDocument/2006/relationships/image" Target="../media/image12.svg"/><Relationship Id="rId23" Type="http://schemas.openxmlformats.org/officeDocument/2006/relationships/image" Target="../media/image20.svg"/><Relationship Id="rId10" Type="http://schemas.openxmlformats.org/officeDocument/2006/relationships/image" Target="../media/image7.png"/><Relationship Id="rId19" Type="http://schemas.openxmlformats.org/officeDocument/2006/relationships/image" Target="../media/image16.svg"/><Relationship Id="rId4" Type="http://schemas.openxmlformats.org/officeDocument/2006/relationships/image" Target="../media/image4.svg"/><Relationship Id="rId9" Type="http://schemas.openxmlformats.org/officeDocument/2006/relationships/chart" Target="../charts/chart3.xml"/><Relationship Id="rId14" Type="http://schemas.openxmlformats.org/officeDocument/2006/relationships/image" Target="../media/image11.png"/><Relationship Id="rId22" Type="http://schemas.openxmlformats.org/officeDocument/2006/relationships/image" Target="../media/image19.png"/></Relationships>
</file>

<file path=xl/drawings/drawing1.xml><?xml version="1.0" encoding="utf-8"?>
<xdr:wsDr xmlns:xdr="http://schemas.openxmlformats.org/drawingml/2006/spreadsheetDrawing" xmlns:a="http://schemas.openxmlformats.org/drawingml/2006/main">
  <xdr:twoCellAnchor>
    <xdr:from>
      <xdr:col>11</xdr:col>
      <xdr:colOff>1171287</xdr:colOff>
      <xdr:row>3</xdr:row>
      <xdr:rowOff>207819</xdr:rowOff>
    </xdr:from>
    <xdr:to>
      <xdr:col>14</xdr:col>
      <xdr:colOff>762000</xdr:colOff>
      <xdr:row>11</xdr:row>
      <xdr:rowOff>190500</xdr:rowOff>
    </xdr:to>
    <xdr:grpSp>
      <xdr:nvGrpSpPr>
        <xdr:cNvPr id="43" name="Grupo 42">
          <a:extLst>
            <a:ext uri="{FF2B5EF4-FFF2-40B4-BE49-F238E27FC236}">
              <a16:creationId xmlns:a16="http://schemas.microsoft.com/office/drawing/2014/main" id="{4FDD1D56-8919-F22E-9FE3-3C64075B8DA4}"/>
            </a:ext>
          </a:extLst>
        </xdr:cNvPr>
        <xdr:cNvGrpSpPr/>
      </xdr:nvGrpSpPr>
      <xdr:grpSpPr>
        <a:xfrm rot="241737">
          <a:off x="20810105" y="1454728"/>
          <a:ext cx="4924713" cy="3099954"/>
          <a:chOff x="13871864" y="3255819"/>
          <a:chExt cx="10641675" cy="8581185"/>
        </a:xfrm>
      </xdr:grpSpPr>
      <xdr:sp macro="" textlink="">
        <xdr:nvSpPr>
          <xdr:cNvPr id="41" name="Freeform 4">
            <a:extLst>
              <a:ext uri="{FF2B5EF4-FFF2-40B4-BE49-F238E27FC236}">
                <a16:creationId xmlns:a16="http://schemas.microsoft.com/office/drawing/2014/main" id="{7236FB03-0E37-05C4-E7A4-C40CF1118ACC}"/>
              </a:ext>
            </a:extLst>
          </xdr:cNvPr>
          <xdr:cNvSpPr/>
        </xdr:nvSpPr>
        <xdr:spPr>
          <a:xfrm>
            <a:off x="13871864" y="3255819"/>
            <a:ext cx="10641675" cy="8581185"/>
          </a:xfrm>
          <a:custGeom>
            <a:avLst/>
            <a:gdLst/>
            <a:ahLst/>
            <a:cxnLst/>
            <a:rect l="l" t="t" r="r" b="b"/>
            <a:pathLst>
              <a:path w="10648025" h="8571660">
                <a:moveTo>
                  <a:pt x="0" y="0"/>
                </a:moveTo>
                <a:lnTo>
                  <a:pt x="10648025" y="0"/>
                </a:lnTo>
                <a:lnTo>
                  <a:pt x="10648025" y="8571660"/>
                </a:lnTo>
                <a:lnTo>
                  <a:pt x="0" y="8571660"/>
                </a:lnTo>
                <a:lnTo>
                  <a:pt x="0" y="0"/>
                </a:lnTo>
                <a:close/>
              </a:path>
            </a:pathLst>
          </a:custGeom>
          <a:blipFill>
            <a:blip xmlns:r="http://schemas.openxmlformats.org/officeDocument/2006/relationships" r:embed="rId1">
              <a:extLst>
                <a:ext uri="{96DAC541-7B7A-43D3-8B79-37D633B846F1}">
                  <asvg:svgBlip xmlns:asvg="http://schemas.microsoft.com/office/drawing/2016/SVG/main" r:embed="rId2"/>
                </a:ext>
              </a:extLst>
            </a:blip>
            <a:stretch>
              <a:fillRect/>
            </a:stretch>
          </a:blipFill>
        </xdr:spPr>
        <xdr:txBody>
          <a:bodyPr wrap="square"/>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CO"/>
          </a:p>
        </xdr:txBody>
      </xdr:sp>
      <xdr:sp macro="" textlink="">
        <xdr:nvSpPr>
          <xdr:cNvPr id="42" name="Freeform 6">
            <a:extLst>
              <a:ext uri="{FF2B5EF4-FFF2-40B4-BE49-F238E27FC236}">
                <a16:creationId xmlns:a16="http://schemas.microsoft.com/office/drawing/2014/main" id="{3C5E2FBB-D4E8-549D-C5F8-E65D799AE131}"/>
              </a:ext>
            </a:extLst>
          </xdr:cNvPr>
          <xdr:cNvSpPr/>
        </xdr:nvSpPr>
        <xdr:spPr>
          <a:xfrm>
            <a:off x="15904513" y="3572762"/>
            <a:ext cx="1883945" cy="1602804"/>
          </a:xfrm>
          <a:custGeom>
            <a:avLst/>
            <a:gdLst/>
            <a:ahLst/>
            <a:cxnLst/>
            <a:rect l="l" t="t" r="r" b="b"/>
            <a:pathLst>
              <a:path w="2441945" h="1602804">
                <a:moveTo>
                  <a:pt x="0" y="0"/>
                </a:moveTo>
                <a:lnTo>
                  <a:pt x="2441945" y="0"/>
                </a:lnTo>
                <a:lnTo>
                  <a:pt x="2441945" y="1602804"/>
                </a:lnTo>
                <a:lnTo>
                  <a:pt x="0" y="1602804"/>
                </a:lnTo>
                <a:lnTo>
                  <a:pt x="0" y="0"/>
                </a:lnTo>
                <a:close/>
              </a:path>
            </a:pathLst>
          </a:custGeom>
          <a:blipFill>
            <a:blip xmlns:r="http://schemas.openxmlformats.org/officeDocument/2006/relationships" r:embed="rId3">
              <a:extLst>
                <a:ext uri="{96DAC541-7B7A-43D3-8B79-37D633B846F1}">
                  <asvg:svgBlip xmlns:asvg="http://schemas.microsoft.com/office/drawing/2016/SVG/main" r:embed="rId4"/>
                </a:ext>
              </a:extLst>
            </a:blip>
            <a:stretch>
              <a:fillRect/>
            </a:stretch>
          </a:blipFill>
        </xdr:spPr>
        <xdr:txBody>
          <a:bodyPr wrap="square"/>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CO"/>
          </a:p>
        </xdr:txBody>
      </xdr:sp>
    </xdr:grpSp>
    <xdr:clientData/>
  </xdr:twoCellAnchor>
  <xdr:twoCellAnchor>
    <xdr:from>
      <xdr:col>16</xdr:col>
      <xdr:colOff>408565</xdr:colOff>
      <xdr:row>5</xdr:row>
      <xdr:rowOff>288924</xdr:rowOff>
    </xdr:from>
    <xdr:to>
      <xdr:col>19</xdr:col>
      <xdr:colOff>477837</xdr:colOff>
      <xdr:row>16</xdr:row>
      <xdr:rowOff>4330</xdr:rowOff>
    </xdr:to>
    <xdr:graphicFrame macro="">
      <xdr:nvGraphicFramePr>
        <xdr:cNvPr id="2" name="Gráfico 1">
          <a:extLst>
            <a:ext uri="{FF2B5EF4-FFF2-40B4-BE49-F238E27FC236}">
              <a16:creationId xmlns:a16="http://schemas.microsoft.com/office/drawing/2014/main" id="{00C66DDE-A624-E61A-CB53-7B4D5287F58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1</xdr:col>
      <xdr:colOff>482181</xdr:colOff>
      <xdr:row>1</xdr:row>
      <xdr:rowOff>24221</xdr:rowOff>
    </xdr:from>
    <xdr:to>
      <xdr:col>1</xdr:col>
      <xdr:colOff>2570548</xdr:colOff>
      <xdr:row>1</xdr:row>
      <xdr:rowOff>735094</xdr:rowOff>
    </xdr:to>
    <xdr:pic>
      <xdr:nvPicPr>
        <xdr:cNvPr id="10" name="Imagen 9">
          <a:extLst>
            <a:ext uri="{FF2B5EF4-FFF2-40B4-BE49-F238E27FC236}">
              <a16:creationId xmlns:a16="http://schemas.microsoft.com/office/drawing/2014/main" id="{F2BEC474-E030-57BD-E680-A8AED8CC3822}"/>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711772" y="266676"/>
          <a:ext cx="2088367" cy="714048"/>
        </a:xfrm>
        <a:prstGeom prst="rect">
          <a:avLst/>
        </a:prstGeom>
      </xdr:spPr>
    </xdr:pic>
    <xdr:clientData/>
  </xdr:twoCellAnchor>
  <xdr:twoCellAnchor>
    <xdr:from>
      <xdr:col>10</xdr:col>
      <xdr:colOff>64137</xdr:colOff>
      <xdr:row>1</xdr:row>
      <xdr:rowOff>713219</xdr:rowOff>
    </xdr:from>
    <xdr:to>
      <xdr:col>12</xdr:col>
      <xdr:colOff>385621</xdr:colOff>
      <xdr:row>14</xdr:row>
      <xdr:rowOff>55029</xdr:rowOff>
    </xdr:to>
    <xdr:sp macro="" textlink="">
      <xdr:nvSpPr>
        <xdr:cNvPr id="11" name="Freeform 3">
          <a:extLst>
            <a:ext uri="{FF2B5EF4-FFF2-40B4-BE49-F238E27FC236}">
              <a16:creationId xmlns:a16="http://schemas.microsoft.com/office/drawing/2014/main" id="{113FBFB4-B7EE-5D0B-69C9-F6CB39E2F9B0}"/>
            </a:ext>
          </a:extLst>
        </xdr:cNvPr>
        <xdr:cNvSpPr/>
      </xdr:nvSpPr>
      <xdr:spPr>
        <a:xfrm>
          <a:off x="17590137" y="955674"/>
          <a:ext cx="3594620" cy="4710446"/>
        </a:xfrm>
        <a:custGeom>
          <a:avLst/>
          <a:gdLst/>
          <a:ahLst/>
          <a:cxnLst/>
          <a:rect l="l" t="t" r="r" b="b"/>
          <a:pathLst>
            <a:path w="5844880" h="7924800">
              <a:moveTo>
                <a:pt x="0" y="0"/>
              </a:moveTo>
              <a:lnTo>
                <a:pt x="5844880" y="0"/>
              </a:lnTo>
              <a:lnTo>
                <a:pt x="5844880" y="7924800"/>
              </a:lnTo>
              <a:lnTo>
                <a:pt x="0" y="7924800"/>
              </a:lnTo>
              <a:lnTo>
                <a:pt x="0" y="0"/>
              </a:lnTo>
              <a:close/>
            </a:path>
          </a:pathLst>
        </a:custGeom>
        <a:blipFill>
          <a:blip xmlns:r="http://schemas.openxmlformats.org/officeDocument/2006/relationships" r:embed="rId7"/>
          <a:stretch>
            <a:fillRect l="-67019" r="-72862"/>
          </a:stretch>
        </a:blipFill>
      </xdr:spPr>
      <xdr:txBody>
        <a:bodyPr wrap="square"/>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CO"/>
        </a:p>
      </xdr:txBody>
    </xdr:sp>
    <xdr:clientData/>
  </xdr:twoCellAnchor>
  <xdr:twoCellAnchor>
    <xdr:from>
      <xdr:col>16</xdr:col>
      <xdr:colOff>379773</xdr:colOff>
      <xdr:row>18</xdr:row>
      <xdr:rowOff>186751</xdr:rowOff>
    </xdr:from>
    <xdr:to>
      <xdr:col>19</xdr:col>
      <xdr:colOff>512979</xdr:colOff>
      <xdr:row>30</xdr:row>
      <xdr:rowOff>93522</xdr:rowOff>
    </xdr:to>
    <xdr:graphicFrame macro="">
      <xdr:nvGraphicFramePr>
        <xdr:cNvPr id="4" name="Gráfico 3">
          <a:extLst>
            <a:ext uri="{FF2B5EF4-FFF2-40B4-BE49-F238E27FC236}">
              <a16:creationId xmlns:a16="http://schemas.microsoft.com/office/drawing/2014/main" id="{9A31C011-C1F5-4AC4-84A0-19ACE7A4910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16</xdr:col>
      <xdr:colOff>381865</xdr:colOff>
      <xdr:row>34</xdr:row>
      <xdr:rowOff>160194</xdr:rowOff>
    </xdr:from>
    <xdr:to>
      <xdr:col>19</xdr:col>
      <xdr:colOff>517236</xdr:colOff>
      <xdr:row>46</xdr:row>
      <xdr:rowOff>59460</xdr:rowOff>
    </xdr:to>
    <xdr:graphicFrame macro="">
      <xdr:nvGraphicFramePr>
        <xdr:cNvPr id="7" name="Gráfico 6">
          <a:extLst>
            <a:ext uri="{FF2B5EF4-FFF2-40B4-BE49-F238E27FC236}">
              <a16:creationId xmlns:a16="http://schemas.microsoft.com/office/drawing/2014/main" id="{7286100E-9EAC-46E0-BB40-22E05E0ED31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11</xdr:col>
      <xdr:colOff>2040610</xdr:colOff>
      <xdr:row>5</xdr:row>
      <xdr:rowOff>103576</xdr:rowOff>
    </xdr:from>
    <xdr:to>
      <xdr:col>13</xdr:col>
      <xdr:colOff>1421774</xdr:colOff>
      <xdr:row>9</xdr:row>
      <xdr:rowOff>221254</xdr:rowOff>
    </xdr:to>
    <xdr:sp macro="" textlink="">
      <xdr:nvSpPr>
        <xdr:cNvPr id="32" name="CuadroTexto 31">
          <a:extLst>
            <a:ext uri="{FF2B5EF4-FFF2-40B4-BE49-F238E27FC236}">
              <a16:creationId xmlns:a16="http://schemas.microsoft.com/office/drawing/2014/main" id="{5BAE571F-13B4-B697-467F-0BD5F774C695}"/>
            </a:ext>
          </a:extLst>
        </xdr:cNvPr>
        <xdr:cNvSpPr txBox="1"/>
      </xdr:nvSpPr>
      <xdr:spPr>
        <a:xfrm rot="21397428">
          <a:off x="20726928" y="2112485"/>
          <a:ext cx="2966028" cy="17455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lang="es-CO" sz="2000" i="1">
              <a:solidFill>
                <a:schemeClr val="bg1"/>
              </a:solidFill>
              <a:effectLst/>
              <a:latin typeface="Seaford" panose="00000500000000000000" pitchFamily="2" charset="0"/>
              <a:ea typeface="+mn-ea"/>
              <a:cs typeface="+mn-cs"/>
            </a:rPr>
            <a:t>Hola Amigos, no olviden revisar la clasificación de tus gastos según tus necesidades.</a:t>
          </a:r>
          <a:endParaRPr lang="es-CO" sz="2000">
            <a:solidFill>
              <a:schemeClr val="bg1"/>
            </a:solidFill>
            <a:effectLst/>
            <a:latin typeface="Seaford" panose="00000500000000000000" pitchFamily="2" charset="0"/>
          </a:endParaRPr>
        </a:p>
      </xdr:txBody>
    </xdr:sp>
    <xdr:clientData/>
  </xdr:twoCellAnchor>
  <xdr:twoCellAnchor>
    <xdr:from>
      <xdr:col>16</xdr:col>
      <xdr:colOff>817131</xdr:colOff>
      <xdr:row>16</xdr:row>
      <xdr:rowOff>155863</xdr:rowOff>
    </xdr:from>
    <xdr:to>
      <xdr:col>16</xdr:col>
      <xdr:colOff>1632673</xdr:colOff>
      <xdr:row>18</xdr:row>
      <xdr:rowOff>193675</xdr:rowOff>
    </xdr:to>
    <xdr:sp macro="" textlink="">
      <xdr:nvSpPr>
        <xdr:cNvPr id="34" name="Freeform 4">
          <a:extLst>
            <a:ext uri="{FF2B5EF4-FFF2-40B4-BE49-F238E27FC236}">
              <a16:creationId xmlns:a16="http://schemas.microsoft.com/office/drawing/2014/main" id="{A2CB78E0-B0B2-2310-0074-0A86DD8B7D07}"/>
            </a:ext>
          </a:extLst>
        </xdr:cNvPr>
        <xdr:cNvSpPr/>
      </xdr:nvSpPr>
      <xdr:spPr>
        <a:xfrm>
          <a:off x="27175404" y="6754090"/>
          <a:ext cx="815542" cy="799812"/>
        </a:xfrm>
        <a:custGeom>
          <a:avLst/>
          <a:gdLst/>
          <a:ahLst/>
          <a:cxnLst/>
          <a:rect l="l" t="t" r="r" b="b"/>
          <a:pathLst>
            <a:path w="3264757" h="2938281">
              <a:moveTo>
                <a:pt x="0" y="0"/>
              </a:moveTo>
              <a:lnTo>
                <a:pt x="3264757" y="0"/>
              </a:lnTo>
              <a:lnTo>
                <a:pt x="3264757" y="2938281"/>
              </a:lnTo>
              <a:lnTo>
                <a:pt x="0" y="2938281"/>
              </a:lnTo>
              <a:lnTo>
                <a:pt x="0" y="0"/>
              </a:lnTo>
              <a:close/>
            </a:path>
          </a:pathLst>
        </a:custGeom>
        <a:blipFill>
          <a:blip xmlns:r="http://schemas.openxmlformats.org/officeDocument/2006/relationships" r:embed="rId10">
            <a:extLst>
              <a:ext uri="{96DAC541-7B7A-43D3-8B79-37D633B846F1}">
                <asvg:svgBlip xmlns:asvg="http://schemas.microsoft.com/office/drawing/2016/SVG/main" r:embed="rId11"/>
              </a:ext>
            </a:extLst>
          </a:blip>
          <a:stretch>
            <a:fillRect/>
          </a:stretch>
        </a:blipFill>
      </xdr:spPr>
      <xdr:txBody>
        <a:bodyPr wrap="square"/>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CO"/>
        </a:p>
      </xdr:txBody>
    </xdr:sp>
    <xdr:clientData/>
  </xdr:twoCellAnchor>
  <xdr:twoCellAnchor>
    <xdr:from>
      <xdr:col>16</xdr:col>
      <xdr:colOff>678584</xdr:colOff>
      <xdr:row>3</xdr:row>
      <xdr:rowOff>124403</xdr:rowOff>
    </xdr:from>
    <xdr:to>
      <xdr:col>16</xdr:col>
      <xdr:colOff>1399597</xdr:colOff>
      <xdr:row>5</xdr:row>
      <xdr:rowOff>141721</xdr:rowOff>
    </xdr:to>
    <xdr:sp macro="" textlink="">
      <xdr:nvSpPr>
        <xdr:cNvPr id="35" name="Freeform 2">
          <a:extLst>
            <a:ext uri="{FF2B5EF4-FFF2-40B4-BE49-F238E27FC236}">
              <a16:creationId xmlns:a16="http://schemas.microsoft.com/office/drawing/2014/main" id="{85D50D76-B252-5B5A-E66F-DFFC7516D55B}"/>
            </a:ext>
          </a:extLst>
        </xdr:cNvPr>
        <xdr:cNvSpPr/>
      </xdr:nvSpPr>
      <xdr:spPr>
        <a:xfrm>
          <a:off x="27036857" y="1371312"/>
          <a:ext cx="721013" cy="779318"/>
        </a:xfrm>
        <a:custGeom>
          <a:avLst/>
          <a:gdLst/>
          <a:ahLst/>
          <a:cxnLst/>
          <a:rect l="l" t="t" r="r" b="b"/>
          <a:pathLst>
            <a:path w="2988373" h="2760509">
              <a:moveTo>
                <a:pt x="0" y="0"/>
              </a:moveTo>
              <a:lnTo>
                <a:pt x="2988373" y="0"/>
              </a:lnTo>
              <a:lnTo>
                <a:pt x="2988373" y="2760510"/>
              </a:lnTo>
              <a:lnTo>
                <a:pt x="0" y="2760510"/>
              </a:lnTo>
              <a:lnTo>
                <a:pt x="0" y="0"/>
              </a:lnTo>
              <a:close/>
            </a:path>
          </a:pathLst>
        </a:custGeom>
        <a:blipFill>
          <a:blip xmlns:r="http://schemas.openxmlformats.org/officeDocument/2006/relationships" r:embed="rId12">
            <a:extLst>
              <a:ext uri="{96DAC541-7B7A-43D3-8B79-37D633B846F1}">
                <asvg:svgBlip xmlns:asvg="http://schemas.microsoft.com/office/drawing/2016/SVG/main" r:embed="rId13"/>
              </a:ext>
            </a:extLst>
          </a:blip>
          <a:stretch>
            <a:fillRect/>
          </a:stretch>
        </a:blipFill>
      </xdr:spPr>
      <xdr:txBody>
        <a:bodyPr wrap="square"/>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CO"/>
        </a:p>
      </xdr:txBody>
    </xdr:sp>
    <xdr:clientData/>
  </xdr:twoCellAnchor>
  <xdr:twoCellAnchor>
    <xdr:from>
      <xdr:col>16</xdr:col>
      <xdr:colOff>1150794</xdr:colOff>
      <xdr:row>31</xdr:row>
      <xdr:rowOff>130751</xdr:rowOff>
    </xdr:from>
    <xdr:to>
      <xdr:col>16</xdr:col>
      <xdr:colOff>1659372</xdr:colOff>
      <xdr:row>32</xdr:row>
      <xdr:rowOff>223691</xdr:rowOff>
    </xdr:to>
    <xdr:sp macro="" textlink="">
      <xdr:nvSpPr>
        <xdr:cNvPr id="36" name="Freeform 9">
          <a:extLst>
            <a:ext uri="{FF2B5EF4-FFF2-40B4-BE49-F238E27FC236}">
              <a16:creationId xmlns:a16="http://schemas.microsoft.com/office/drawing/2014/main" id="{699D40B3-D50B-ACA0-2B1E-09056E78EEB8}"/>
            </a:ext>
          </a:extLst>
        </xdr:cNvPr>
        <xdr:cNvSpPr/>
      </xdr:nvSpPr>
      <xdr:spPr>
        <a:xfrm>
          <a:off x="29206249" y="12773024"/>
          <a:ext cx="508578" cy="473940"/>
        </a:xfrm>
        <a:custGeom>
          <a:avLst/>
          <a:gdLst/>
          <a:ahLst/>
          <a:cxnLst/>
          <a:rect l="l" t="t" r="r" b="b"/>
          <a:pathLst>
            <a:path w="2082692" h="1749461">
              <a:moveTo>
                <a:pt x="0" y="0"/>
              </a:moveTo>
              <a:lnTo>
                <a:pt x="2082692" y="0"/>
              </a:lnTo>
              <a:lnTo>
                <a:pt x="2082692" y="1749461"/>
              </a:lnTo>
              <a:lnTo>
                <a:pt x="0" y="1749461"/>
              </a:lnTo>
              <a:lnTo>
                <a:pt x="0" y="0"/>
              </a:lnTo>
              <a:close/>
            </a:path>
          </a:pathLst>
        </a:custGeom>
        <a:blipFill>
          <a:blip xmlns:r="http://schemas.openxmlformats.org/officeDocument/2006/relationships" r:embed="rId14">
            <a:extLst>
              <a:ext uri="{96DAC541-7B7A-43D3-8B79-37D633B846F1}">
                <asvg:svgBlip xmlns:asvg="http://schemas.microsoft.com/office/drawing/2016/SVG/main" r:embed="rId15"/>
              </a:ext>
            </a:extLst>
          </a:blip>
          <a:stretch>
            <a:fillRect/>
          </a:stretch>
        </a:blipFill>
      </xdr:spPr>
      <xdr:txBody>
        <a:bodyPr wrap="square"/>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CO"/>
        </a:p>
      </xdr:txBody>
    </xdr:sp>
    <xdr:clientData/>
  </xdr:twoCellAnchor>
  <xdr:twoCellAnchor>
    <xdr:from>
      <xdr:col>0</xdr:col>
      <xdr:colOff>1146176</xdr:colOff>
      <xdr:row>8</xdr:row>
      <xdr:rowOff>66099</xdr:rowOff>
    </xdr:from>
    <xdr:to>
      <xdr:col>1</xdr:col>
      <xdr:colOff>695902</xdr:colOff>
      <xdr:row>10</xdr:row>
      <xdr:rowOff>109935</xdr:rowOff>
    </xdr:to>
    <xdr:sp macro="" textlink="">
      <xdr:nvSpPr>
        <xdr:cNvPr id="37" name="Freeform 6">
          <a:extLst>
            <a:ext uri="{FF2B5EF4-FFF2-40B4-BE49-F238E27FC236}">
              <a16:creationId xmlns:a16="http://schemas.microsoft.com/office/drawing/2014/main" id="{047C6B53-33AC-64A9-B97D-FE1394A8190D}"/>
            </a:ext>
          </a:extLst>
        </xdr:cNvPr>
        <xdr:cNvSpPr/>
      </xdr:nvSpPr>
      <xdr:spPr>
        <a:xfrm>
          <a:off x="1146176" y="3218008"/>
          <a:ext cx="779317" cy="875109"/>
        </a:xfrm>
        <a:custGeom>
          <a:avLst/>
          <a:gdLst/>
          <a:ahLst/>
          <a:cxnLst/>
          <a:rect l="l" t="t" r="r" b="b"/>
          <a:pathLst>
            <a:path w="2929193" h="2680211">
              <a:moveTo>
                <a:pt x="0" y="0"/>
              </a:moveTo>
              <a:lnTo>
                <a:pt x="2929193" y="0"/>
              </a:lnTo>
              <a:lnTo>
                <a:pt x="2929193" y="2680211"/>
              </a:lnTo>
              <a:lnTo>
                <a:pt x="0" y="2680211"/>
              </a:lnTo>
              <a:lnTo>
                <a:pt x="0" y="0"/>
              </a:lnTo>
              <a:close/>
            </a:path>
          </a:pathLst>
        </a:custGeom>
        <a:blipFill>
          <a:blip xmlns:r="http://schemas.openxmlformats.org/officeDocument/2006/relationships" r:embed="rId16">
            <a:extLst>
              <a:ext uri="{96DAC541-7B7A-43D3-8B79-37D633B846F1}">
                <asvg:svgBlip xmlns:asvg="http://schemas.microsoft.com/office/drawing/2016/SVG/main" r:embed="rId17"/>
              </a:ext>
            </a:extLst>
          </a:blip>
          <a:stretch>
            <a:fillRect/>
          </a:stretch>
        </a:blipFill>
      </xdr:spPr>
      <xdr:txBody>
        <a:bodyPr wrap="square"/>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CO"/>
        </a:p>
      </xdr:txBody>
    </xdr:sp>
    <xdr:clientData/>
  </xdr:twoCellAnchor>
  <xdr:twoCellAnchor>
    <xdr:from>
      <xdr:col>1</xdr:col>
      <xdr:colOff>138545</xdr:colOff>
      <xdr:row>3</xdr:row>
      <xdr:rowOff>173182</xdr:rowOff>
    </xdr:from>
    <xdr:to>
      <xdr:col>1</xdr:col>
      <xdr:colOff>816685</xdr:colOff>
      <xdr:row>5</xdr:row>
      <xdr:rowOff>66098</xdr:rowOff>
    </xdr:to>
    <xdr:sp macro="" textlink="">
      <xdr:nvSpPr>
        <xdr:cNvPr id="38" name="Freeform 7">
          <a:extLst>
            <a:ext uri="{FF2B5EF4-FFF2-40B4-BE49-F238E27FC236}">
              <a16:creationId xmlns:a16="http://schemas.microsoft.com/office/drawing/2014/main" id="{CA994350-8606-662E-9700-D74925D20A64}"/>
            </a:ext>
          </a:extLst>
        </xdr:cNvPr>
        <xdr:cNvSpPr/>
      </xdr:nvSpPr>
      <xdr:spPr>
        <a:xfrm>
          <a:off x="1368136" y="1420091"/>
          <a:ext cx="678140" cy="654916"/>
        </a:xfrm>
        <a:custGeom>
          <a:avLst/>
          <a:gdLst/>
          <a:ahLst/>
          <a:cxnLst/>
          <a:rect l="l" t="t" r="r" b="b"/>
          <a:pathLst>
            <a:path w="2748935" h="2680211">
              <a:moveTo>
                <a:pt x="0" y="0"/>
              </a:moveTo>
              <a:lnTo>
                <a:pt x="2748934" y="0"/>
              </a:lnTo>
              <a:lnTo>
                <a:pt x="2748934" y="2680211"/>
              </a:lnTo>
              <a:lnTo>
                <a:pt x="0" y="2680211"/>
              </a:lnTo>
              <a:lnTo>
                <a:pt x="0" y="0"/>
              </a:lnTo>
              <a:close/>
            </a:path>
          </a:pathLst>
        </a:custGeom>
        <a:blipFill>
          <a:blip xmlns:r="http://schemas.openxmlformats.org/officeDocument/2006/relationships" r:embed="rId18">
            <a:extLst>
              <a:ext uri="{96DAC541-7B7A-43D3-8B79-37D633B846F1}">
                <asvg:svgBlip xmlns:asvg="http://schemas.microsoft.com/office/drawing/2016/SVG/main" r:embed="rId19"/>
              </a:ext>
            </a:extLst>
          </a:blip>
          <a:stretch>
            <a:fillRect/>
          </a:stretch>
        </a:blipFill>
      </xdr:spPr>
      <xdr:txBody>
        <a:bodyPr wrap="square"/>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CO"/>
        </a:p>
      </xdr:txBody>
    </xdr:sp>
    <xdr:clientData/>
  </xdr:twoCellAnchor>
  <xdr:twoCellAnchor>
    <xdr:from>
      <xdr:col>5</xdr:col>
      <xdr:colOff>1454728</xdr:colOff>
      <xdr:row>3</xdr:row>
      <xdr:rowOff>17320</xdr:rowOff>
    </xdr:from>
    <xdr:to>
      <xdr:col>6</xdr:col>
      <xdr:colOff>734093</xdr:colOff>
      <xdr:row>5</xdr:row>
      <xdr:rowOff>66099</xdr:rowOff>
    </xdr:to>
    <xdr:sp macro="" textlink="">
      <xdr:nvSpPr>
        <xdr:cNvPr id="39" name="Freeform 9">
          <a:extLst>
            <a:ext uri="{FF2B5EF4-FFF2-40B4-BE49-F238E27FC236}">
              <a16:creationId xmlns:a16="http://schemas.microsoft.com/office/drawing/2014/main" id="{DCD2281F-FEA6-091B-C690-139F57972EC2}"/>
            </a:ext>
          </a:extLst>
        </xdr:cNvPr>
        <xdr:cNvSpPr/>
      </xdr:nvSpPr>
      <xdr:spPr>
        <a:xfrm>
          <a:off x="10373592" y="1264229"/>
          <a:ext cx="751410" cy="810779"/>
        </a:xfrm>
        <a:custGeom>
          <a:avLst/>
          <a:gdLst/>
          <a:ahLst/>
          <a:cxnLst/>
          <a:rect l="l" t="t" r="r" b="b"/>
          <a:pathLst>
            <a:path w="3167687" h="3401543">
              <a:moveTo>
                <a:pt x="0" y="0"/>
              </a:moveTo>
              <a:lnTo>
                <a:pt x="3167687" y="0"/>
              </a:lnTo>
              <a:lnTo>
                <a:pt x="3167687" y="3401543"/>
              </a:lnTo>
              <a:lnTo>
                <a:pt x="0" y="3401543"/>
              </a:lnTo>
              <a:lnTo>
                <a:pt x="0" y="0"/>
              </a:lnTo>
              <a:close/>
            </a:path>
          </a:pathLst>
        </a:custGeom>
        <a:blipFill>
          <a:blip xmlns:r="http://schemas.openxmlformats.org/officeDocument/2006/relationships" r:embed="rId20">
            <a:extLst>
              <a:ext uri="{96DAC541-7B7A-43D3-8B79-37D633B846F1}">
                <asvg:svgBlip xmlns:asvg="http://schemas.microsoft.com/office/drawing/2016/SVG/main" r:embed="rId21"/>
              </a:ext>
            </a:extLst>
          </a:blip>
          <a:stretch>
            <a:fillRect/>
          </a:stretch>
        </a:blipFill>
      </xdr:spPr>
      <xdr:txBody>
        <a:bodyPr wrap="square"/>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CO"/>
        </a:p>
      </xdr:txBody>
    </xdr:sp>
    <xdr:clientData/>
  </xdr:twoCellAnchor>
  <xdr:twoCellAnchor>
    <xdr:from>
      <xdr:col>6</xdr:col>
      <xdr:colOff>67428</xdr:colOff>
      <xdr:row>8</xdr:row>
      <xdr:rowOff>278508</xdr:rowOff>
    </xdr:from>
    <xdr:to>
      <xdr:col>6</xdr:col>
      <xdr:colOff>620127</xdr:colOff>
      <xdr:row>10</xdr:row>
      <xdr:rowOff>74285</xdr:rowOff>
    </xdr:to>
    <xdr:sp macro="" textlink="">
      <xdr:nvSpPr>
        <xdr:cNvPr id="40" name="Freeform 4">
          <a:extLst>
            <a:ext uri="{FF2B5EF4-FFF2-40B4-BE49-F238E27FC236}">
              <a16:creationId xmlns:a16="http://schemas.microsoft.com/office/drawing/2014/main" id="{5E889E62-364F-CF00-8738-699D1BD7CFD3}"/>
            </a:ext>
          </a:extLst>
        </xdr:cNvPr>
        <xdr:cNvSpPr/>
      </xdr:nvSpPr>
      <xdr:spPr>
        <a:xfrm rot="-274893">
          <a:off x="10453819" y="3442465"/>
          <a:ext cx="552699" cy="632320"/>
        </a:xfrm>
        <a:custGeom>
          <a:avLst/>
          <a:gdLst/>
          <a:ahLst/>
          <a:cxnLst/>
          <a:rect l="l" t="t" r="r" b="b"/>
          <a:pathLst>
            <a:path w="2757058" h="3205881">
              <a:moveTo>
                <a:pt x="0" y="0"/>
              </a:moveTo>
              <a:lnTo>
                <a:pt x="2757058" y="0"/>
              </a:lnTo>
              <a:lnTo>
                <a:pt x="2757058" y="3205881"/>
              </a:lnTo>
              <a:lnTo>
                <a:pt x="0" y="3205881"/>
              </a:lnTo>
              <a:lnTo>
                <a:pt x="0" y="0"/>
              </a:lnTo>
              <a:close/>
            </a:path>
          </a:pathLst>
        </a:custGeom>
        <a:blipFill>
          <a:blip xmlns:r="http://schemas.openxmlformats.org/officeDocument/2006/relationships" r:embed="rId22">
            <a:extLst>
              <a:ext uri="{96DAC541-7B7A-43D3-8B79-37D633B846F1}">
                <asvg:svgBlip xmlns:asvg="http://schemas.microsoft.com/office/drawing/2016/SVG/main" r:embed="rId23"/>
              </a:ext>
            </a:extLst>
          </a:blip>
          <a:stretch>
            <a:fillRect/>
          </a:stretch>
        </a:blipFill>
      </xdr:spPr>
      <xdr:txBody>
        <a:bodyPr wrap="square"/>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CO"/>
        </a:p>
      </xdr:txBody>
    </xdr:sp>
    <xdr:clientData/>
  </xdr:twoCellAnchor>
  <xdr:twoCellAnchor>
    <xdr:from>
      <xdr:col>16</xdr:col>
      <xdr:colOff>1385068</xdr:colOff>
      <xdr:row>9</xdr:row>
      <xdr:rowOff>117764</xdr:rowOff>
    </xdr:from>
    <xdr:to>
      <xdr:col>18</xdr:col>
      <xdr:colOff>432568</xdr:colOff>
      <xdr:row>11</xdr:row>
      <xdr:rowOff>237836</xdr:rowOff>
    </xdr:to>
    <xdr:grpSp>
      <xdr:nvGrpSpPr>
        <xdr:cNvPr id="9" name="Grupo 8">
          <a:extLst>
            <a:ext uri="{FF2B5EF4-FFF2-40B4-BE49-F238E27FC236}">
              <a16:creationId xmlns:a16="http://schemas.microsoft.com/office/drawing/2014/main" id="{7DE5FFCE-B3A0-F76F-902B-6B7CC416D63F}"/>
            </a:ext>
          </a:extLst>
        </xdr:cNvPr>
        <xdr:cNvGrpSpPr/>
      </xdr:nvGrpSpPr>
      <xdr:grpSpPr>
        <a:xfrm>
          <a:off x="29440523" y="3754582"/>
          <a:ext cx="2303318" cy="847436"/>
          <a:chOff x="29436002" y="3754582"/>
          <a:chExt cx="2303318" cy="847436"/>
        </a:xfrm>
      </xdr:grpSpPr>
      <xdr:sp macro="" textlink="$O$54">
        <xdr:nvSpPr>
          <xdr:cNvPr id="25" name="Rectángulo 24">
            <a:extLst>
              <a:ext uri="{FF2B5EF4-FFF2-40B4-BE49-F238E27FC236}">
                <a16:creationId xmlns:a16="http://schemas.microsoft.com/office/drawing/2014/main" id="{80634E13-2180-45F4-8C05-AD3F60816617}"/>
              </a:ext>
            </a:extLst>
          </xdr:cNvPr>
          <xdr:cNvSpPr/>
        </xdr:nvSpPr>
        <xdr:spPr>
          <a:xfrm>
            <a:off x="29436002" y="4069773"/>
            <a:ext cx="2303318" cy="53224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fld id="{9777FF3D-338E-43FB-97FD-A628DE87E8A2}" type="TxLink">
              <a:rPr lang="en-US" sz="2000" b="1" i="0" u="none" strike="noStrike">
                <a:solidFill>
                  <a:srgbClr val="000000"/>
                </a:solidFill>
                <a:latin typeface="Segoe UI Semilight"/>
                <a:cs typeface="Segoe UI Semilight"/>
              </a:rPr>
              <a:pPr algn="ctr"/>
              <a:t>$ 6.200.000</a:t>
            </a:fld>
            <a:endParaRPr lang="es-CO" sz="2000" b="1">
              <a:latin typeface="Segoe UI Semibold" panose="020B0702040204020203" pitchFamily="34" charset="0"/>
              <a:cs typeface="Segoe UI Semibold" panose="020B0702040204020203" pitchFamily="34" charset="0"/>
            </a:endParaRPr>
          </a:p>
        </xdr:txBody>
      </xdr:sp>
      <xdr:sp macro="" textlink="$O$54">
        <xdr:nvSpPr>
          <xdr:cNvPr id="6" name="Rectángulo 5">
            <a:extLst>
              <a:ext uri="{FF2B5EF4-FFF2-40B4-BE49-F238E27FC236}">
                <a16:creationId xmlns:a16="http://schemas.microsoft.com/office/drawing/2014/main" id="{4499C95B-468C-41AE-A413-241C4CE2F854}"/>
              </a:ext>
            </a:extLst>
          </xdr:cNvPr>
          <xdr:cNvSpPr/>
        </xdr:nvSpPr>
        <xdr:spPr>
          <a:xfrm>
            <a:off x="29436002" y="3754582"/>
            <a:ext cx="2303318" cy="53224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i="0" u="none" strike="noStrike">
                <a:solidFill>
                  <a:srgbClr val="000000"/>
                </a:solidFill>
                <a:latin typeface="Segoe UI Semilight"/>
                <a:cs typeface="Segoe UI Semilight"/>
              </a:rPr>
              <a:t>Total ingresos:</a:t>
            </a:r>
            <a:endParaRPr lang="es-CO" sz="2000" b="1">
              <a:latin typeface="Segoe UI Semibold" panose="020B0702040204020203" pitchFamily="34" charset="0"/>
              <a:cs typeface="Segoe UI Semibold" panose="020B0702040204020203" pitchFamily="34" charset="0"/>
            </a:endParaRPr>
          </a:p>
        </xdr:txBody>
      </xdr:sp>
    </xdr:grpSp>
    <xdr:clientData/>
  </xdr:twoCellAnchor>
  <xdr:twoCellAnchor>
    <xdr:from>
      <xdr:col>16</xdr:col>
      <xdr:colOff>1385068</xdr:colOff>
      <xdr:row>23</xdr:row>
      <xdr:rowOff>79665</xdr:rowOff>
    </xdr:from>
    <xdr:to>
      <xdr:col>18</xdr:col>
      <xdr:colOff>432568</xdr:colOff>
      <xdr:row>25</xdr:row>
      <xdr:rowOff>165101</xdr:rowOff>
    </xdr:to>
    <xdr:grpSp>
      <xdr:nvGrpSpPr>
        <xdr:cNvPr id="16" name="Grupo 15">
          <a:extLst>
            <a:ext uri="{FF2B5EF4-FFF2-40B4-BE49-F238E27FC236}">
              <a16:creationId xmlns:a16="http://schemas.microsoft.com/office/drawing/2014/main" id="{6E9220E2-2451-AD46-9DC1-752560C570B0}"/>
            </a:ext>
          </a:extLst>
        </xdr:cNvPr>
        <xdr:cNvGrpSpPr/>
      </xdr:nvGrpSpPr>
      <xdr:grpSpPr>
        <a:xfrm>
          <a:off x="29440523" y="9344892"/>
          <a:ext cx="2303318" cy="847436"/>
          <a:chOff x="29492478" y="9344892"/>
          <a:chExt cx="2303318" cy="847436"/>
        </a:xfrm>
      </xdr:grpSpPr>
      <xdr:sp macro="" textlink="$C$13">
        <xdr:nvSpPr>
          <xdr:cNvPr id="14" name="Rectángulo 13">
            <a:extLst>
              <a:ext uri="{FF2B5EF4-FFF2-40B4-BE49-F238E27FC236}">
                <a16:creationId xmlns:a16="http://schemas.microsoft.com/office/drawing/2014/main" id="{B355E39A-074D-2FF3-E93E-0FE640DD672C}"/>
              </a:ext>
            </a:extLst>
          </xdr:cNvPr>
          <xdr:cNvSpPr/>
        </xdr:nvSpPr>
        <xdr:spPr>
          <a:xfrm>
            <a:off x="29492478" y="9660083"/>
            <a:ext cx="2303318" cy="53224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fld id="{4CF1291D-0456-46E3-8A1F-1DBCE74D454A}" type="TxLink">
              <a:rPr lang="en-US" sz="2000" b="1" i="0" u="none" strike="noStrike">
                <a:solidFill>
                  <a:srgbClr val="595959"/>
                </a:solidFill>
                <a:latin typeface="Segoe UI Semilight"/>
                <a:cs typeface="Segoe UI Semilight"/>
              </a:rPr>
              <a:pPr algn="ctr"/>
              <a:t>$ 3.065.000,00</a:t>
            </a:fld>
            <a:endParaRPr lang="es-CO" sz="2000" b="1">
              <a:latin typeface="Segoe UI Semibold" panose="020B0702040204020203" pitchFamily="34" charset="0"/>
              <a:cs typeface="Segoe UI Semibold" panose="020B0702040204020203" pitchFamily="34" charset="0"/>
            </a:endParaRPr>
          </a:p>
        </xdr:txBody>
      </xdr:sp>
      <xdr:sp macro="" textlink="$O$54">
        <xdr:nvSpPr>
          <xdr:cNvPr id="15" name="Rectángulo 14">
            <a:extLst>
              <a:ext uri="{FF2B5EF4-FFF2-40B4-BE49-F238E27FC236}">
                <a16:creationId xmlns:a16="http://schemas.microsoft.com/office/drawing/2014/main" id="{E2CBDD4C-7238-BB3A-2365-6EF2A6786D3F}"/>
              </a:ext>
            </a:extLst>
          </xdr:cNvPr>
          <xdr:cNvSpPr/>
        </xdr:nvSpPr>
        <xdr:spPr>
          <a:xfrm>
            <a:off x="29492478" y="9344892"/>
            <a:ext cx="2303318" cy="53224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i="0">
                <a:solidFill>
                  <a:sysClr val="windowText" lastClr="000000"/>
                </a:solidFill>
                <a:effectLst/>
                <a:latin typeface="Segoe UI Semilight" panose="020B0402040204020203" pitchFamily="34" charset="0"/>
                <a:ea typeface="+mn-ea"/>
                <a:cs typeface="Segoe UI Semilight" panose="020B0402040204020203" pitchFamily="34" charset="0"/>
              </a:rPr>
              <a:t>Total gastos:</a:t>
            </a:r>
            <a:endParaRPr lang="es-CO" sz="2000" b="1">
              <a:solidFill>
                <a:sysClr val="windowText" lastClr="000000"/>
              </a:solidFill>
              <a:latin typeface="Segoe UI Semilight" panose="020B0402040204020203" pitchFamily="34" charset="0"/>
              <a:cs typeface="Segoe UI Semilight" panose="020B0402040204020203" pitchFamily="34" charset="0"/>
            </a:endParaRPr>
          </a:p>
        </xdr:txBody>
      </xdr:sp>
    </xdr:grpSp>
    <xdr:clientData/>
  </xdr:twoCellAnchor>
  <xdr:twoCellAnchor>
    <xdr:from>
      <xdr:col>16</xdr:col>
      <xdr:colOff>1385068</xdr:colOff>
      <xdr:row>38</xdr:row>
      <xdr:rowOff>339436</xdr:rowOff>
    </xdr:from>
    <xdr:to>
      <xdr:col>18</xdr:col>
      <xdr:colOff>432568</xdr:colOff>
      <xdr:row>40</xdr:row>
      <xdr:rowOff>320963</xdr:rowOff>
    </xdr:to>
    <xdr:grpSp>
      <xdr:nvGrpSpPr>
        <xdr:cNvPr id="17" name="Grupo 16">
          <a:extLst>
            <a:ext uri="{FF2B5EF4-FFF2-40B4-BE49-F238E27FC236}">
              <a16:creationId xmlns:a16="http://schemas.microsoft.com/office/drawing/2014/main" id="{67F506E4-3F48-4837-8B6A-6A58235EE114}"/>
            </a:ext>
          </a:extLst>
        </xdr:cNvPr>
        <xdr:cNvGrpSpPr/>
      </xdr:nvGrpSpPr>
      <xdr:grpSpPr>
        <a:xfrm>
          <a:off x="29440523" y="15648709"/>
          <a:ext cx="2303318" cy="847436"/>
          <a:chOff x="29436002" y="3754582"/>
          <a:chExt cx="2303318" cy="847436"/>
        </a:xfrm>
      </xdr:grpSpPr>
      <xdr:sp macro="" textlink="$O$54">
        <xdr:nvSpPr>
          <xdr:cNvPr id="18" name="Rectángulo 17">
            <a:extLst>
              <a:ext uri="{FF2B5EF4-FFF2-40B4-BE49-F238E27FC236}">
                <a16:creationId xmlns:a16="http://schemas.microsoft.com/office/drawing/2014/main" id="{7966F70D-ADEB-103B-63B7-AA148A940689}"/>
              </a:ext>
            </a:extLst>
          </xdr:cNvPr>
          <xdr:cNvSpPr/>
        </xdr:nvSpPr>
        <xdr:spPr>
          <a:xfrm>
            <a:off x="29436002" y="4069773"/>
            <a:ext cx="2303318" cy="53224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fld id="{9777FF3D-338E-43FB-97FD-A628DE87E8A2}" type="TxLink">
              <a:rPr lang="en-US" sz="2000" b="1" i="0" u="none" strike="noStrike">
                <a:solidFill>
                  <a:srgbClr val="000000"/>
                </a:solidFill>
                <a:latin typeface="Segoe UI Semilight"/>
                <a:cs typeface="Segoe UI Semilight"/>
              </a:rPr>
              <a:pPr algn="ctr"/>
              <a:t>$ 6.200.000</a:t>
            </a:fld>
            <a:endParaRPr lang="es-CO" sz="2000" b="1">
              <a:latin typeface="Segoe UI Semibold" panose="020B0702040204020203" pitchFamily="34" charset="0"/>
              <a:cs typeface="Segoe UI Semibold" panose="020B0702040204020203" pitchFamily="34" charset="0"/>
            </a:endParaRPr>
          </a:p>
        </xdr:txBody>
      </xdr:sp>
      <xdr:sp macro="" textlink="$O$54">
        <xdr:nvSpPr>
          <xdr:cNvPr id="19" name="Rectángulo 18">
            <a:extLst>
              <a:ext uri="{FF2B5EF4-FFF2-40B4-BE49-F238E27FC236}">
                <a16:creationId xmlns:a16="http://schemas.microsoft.com/office/drawing/2014/main" id="{B6F240E4-7BC1-2179-6A80-B3C3216C045C}"/>
              </a:ext>
            </a:extLst>
          </xdr:cNvPr>
          <xdr:cNvSpPr/>
        </xdr:nvSpPr>
        <xdr:spPr>
          <a:xfrm>
            <a:off x="29436002" y="3754582"/>
            <a:ext cx="2303318" cy="53224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i="0" u="none" strike="noStrike">
                <a:solidFill>
                  <a:srgbClr val="000000"/>
                </a:solidFill>
                <a:latin typeface="Segoe UI Semilight"/>
                <a:cs typeface="Segoe UI Semilight"/>
              </a:rPr>
              <a:t>Total ingresos:</a:t>
            </a:r>
            <a:endParaRPr lang="es-CO" sz="2000" b="1">
              <a:latin typeface="Segoe UI Semibold" panose="020B0702040204020203" pitchFamily="34" charset="0"/>
              <a:cs typeface="Segoe UI Semibold" panose="020B0702040204020203" pitchFamily="34" charset="0"/>
            </a:endParaRPr>
          </a:p>
        </xdr:txBody>
      </xdr:sp>
    </xdr:grpSp>
    <xdr:clientData/>
  </xdr:twoCellAnchor>
</xdr:wsDr>
</file>

<file path=xl/drawings/drawing2.xml><?xml version="1.0" encoding="utf-8"?>
<c:userShapes xmlns:c="http://schemas.openxmlformats.org/drawingml/2006/chart">
  <cdr:relSizeAnchor xmlns:cdr="http://schemas.openxmlformats.org/drawingml/2006/chartDrawing">
    <cdr:from>
      <cdr:x>0.23558</cdr:x>
      <cdr:y>0.35013</cdr:y>
    </cdr:from>
    <cdr:to>
      <cdr:x>0.76306</cdr:x>
      <cdr:y>0.55478</cdr:y>
    </cdr:to>
    <cdr:sp macro="" textlink="'Presupuesto personal mensual'!$O$52">
      <cdr:nvSpPr>
        <cdr:cNvPr id="2" name="Rectángulo 1">
          <a:extLst xmlns:a="http://schemas.openxmlformats.org/drawingml/2006/main">
            <a:ext uri="{FF2B5EF4-FFF2-40B4-BE49-F238E27FC236}">
              <a16:creationId xmlns:a16="http://schemas.microsoft.com/office/drawing/2014/main" id="{602A4971-1DA7-327A-97C6-C36C2461520B}"/>
            </a:ext>
          </a:extLst>
        </cdr:cNvPr>
        <cdr:cNvSpPr/>
      </cdr:nvSpPr>
      <cdr:spPr>
        <a:xfrm xmlns:a="http://schemas.openxmlformats.org/drawingml/2006/main">
          <a:off x="951346" y="1592118"/>
          <a:ext cx="2130136" cy="930563"/>
        </a:xfrm>
        <a:prstGeom xmlns:a="http://schemas.openxmlformats.org/drawingml/2006/main" prst="rect">
          <a:avLst/>
        </a:prstGeom>
        <a:noFill xmlns:a="http://schemas.openxmlformats.org/drawingml/2006/main"/>
        <a:ln xmlns:a="http://schemas.openxmlformats.org/drawingml/2006/main">
          <a:noFill/>
        </a:l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91440" tIns="45720" rIns="91440" bIns="45720" numCol="1" spcCol="0" rtlCol="0" fromWordArt="0" anchor="ctr" anchorCtr="0" forceAA="0" compatLnSpc="1">
          <a:prstTxWarp prst="textNoShape">
            <a:avLst/>
          </a:prstTxWarp>
          <a:no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fld id="{E4A81075-21BC-4577-8228-935319289EDC}" type="TxLink">
            <a:rPr lang="en-US" sz="1000" b="0" i="0" u="none" strike="noStrike">
              <a:solidFill>
                <a:srgbClr val="FFFFFF"/>
              </a:solidFill>
              <a:latin typeface="Segoe UI Semilight"/>
              <a:cs typeface="Segoe UI Semilight"/>
            </a:rPr>
            <a:pPr algn="ctr"/>
            <a:t>$ 1.500.000,00</a:t>
          </a:fld>
          <a:endParaRPr lang="es-CO" sz="2800" b="1">
            <a:latin typeface="Segoe UI Semibold" panose="020B0702040204020203" pitchFamily="34" charset="0"/>
            <a:cs typeface="Segoe UI Semibold" panose="020B0702040204020203" pitchFamily="34" charset="0"/>
          </a:endParaRPr>
        </a:p>
      </cdr:txBody>
    </cdr:sp>
  </cdr:relSizeAnchor>
</c:userShape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Préstamos" displayName="Préstamos" ref="G30:J38" totalsRowCount="1" headerRowDxfId="147" dataDxfId="145" totalsRowDxfId="143" headerRowBorderDxfId="146" tableBorderDxfId="144" totalsRowBorderDxfId="142">
  <autoFilter ref="G30:J37" xr:uid="{00000000-0009-0000-0100-000003000000}">
    <filterColumn colId="0" hiddenButton="1"/>
    <filterColumn colId="1" hiddenButton="1"/>
    <filterColumn colId="2" hiddenButton="1"/>
    <filterColumn colId="3" hiddenButton="1"/>
  </autoFilter>
  <tableColumns count="4">
    <tableColumn id="1" xr3:uid="{00000000-0010-0000-0200-000001000000}" name="Detalle" totalsRowLabel="Subtotal" dataDxfId="141" totalsRowDxfId="3"/>
    <tableColumn id="2" xr3:uid="{00000000-0010-0000-0200-000002000000}" name="Gasto previsto" totalsRowFunction="sum" dataDxfId="140" totalsRowDxfId="2"/>
    <tableColumn id="3" xr3:uid="{00000000-0010-0000-0200-000003000000}" name="Gasto real" totalsRowFunction="sum" dataDxfId="139" totalsRowDxfId="1"/>
    <tableColumn id="4" xr3:uid="{00000000-0010-0000-0200-000004000000}" name="Diferencia" totalsRowFunction="sum" dataDxfId="138" totalsRowDxfId="0">
      <calculatedColumnFormula>Préstamos[[#This Row],[Gasto previsto]]-Préstamos[[#This Row],[Gasto real]]</calculatedColumnFormula>
    </tableColumn>
  </tableColumns>
  <tableStyleInfo name="Libreta de direcciones" showFirstColumn="0" showLastColumn="0" showRowStripes="0" showColumnStripes="0"/>
  <extLst>
    <ext xmlns:x14="http://schemas.microsoft.com/office/spreadsheetml/2009/9/main" uri="{504A1905-F514-4f6f-8877-14C23A59335A}">
      <x14:table altTextSummary="Escriba los costos de préstamo reales y proyectados en esta tabla. La diferencia se calcula de manera automática."/>
    </ext>
  </extLst>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7BF4A47F-5F8E-4A4C-BCE4-4AC67B2E530C}" name="CuidadoPersonal16" displayName="CuidadoPersonal16" ref="G16:J26" totalsRowCount="1" headerRowDxfId="41" dataDxfId="39" totalsRowDxfId="38" headerRowBorderDxfId="40" totalsRowBorderDxfId="37">
  <autoFilter ref="G16:J25" xr:uid="{7BF4A47F-5F8E-4A4C-BCE4-4AC67B2E530C}">
    <filterColumn colId="0" hiddenButton="1"/>
    <filterColumn colId="1" hiddenButton="1"/>
    <filterColumn colId="2" hiddenButton="1"/>
    <filterColumn colId="3" hiddenButton="1"/>
  </autoFilter>
  <tableColumns count="4">
    <tableColumn id="1" xr3:uid="{5B7CEB64-A896-46CB-AE5E-2995B819D293}" name="Detalle" totalsRowLabel="Subtotal" dataDxfId="36" totalsRowDxfId="19"/>
    <tableColumn id="2" xr3:uid="{5C60FF52-4102-42EF-A33B-9E06AD291F48}" name="Gasto previsto" totalsRowFunction="sum" dataDxfId="35" totalsRowDxfId="18"/>
    <tableColumn id="3" xr3:uid="{2163E65F-A355-4D4A-BEA0-D0F4B8740248}" name="Gasto real" totalsRowFunction="sum" dataDxfId="34" totalsRowDxfId="17"/>
    <tableColumn id="4" xr3:uid="{E7C2E2FB-6E72-4FB5-8323-9EF24E9C43B3}" name="Diferencia" totalsRowFunction="sum" dataDxfId="33" totalsRowDxfId="16">
      <calculatedColumnFormula>CuidadoPersonal16[[#This Row],[Gasto previsto]]-CuidadoPersonal16[[#This Row],[Gasto real]]</calculatedColumnFormula>
    </tableColumn>
  </tableColumns>
  <tableStyleInfo name="Libreta de direcciones" showFirstColumn="1" showLastColumn="1" showRowStripes="1" showColumnStripes="0"/>
  <extLst>
    <ext xmlns:x14="http://schemas.microsoft.com/office/spreadsheetml/2009/9/main" uri="{504A1905-F514-4f6f-8877-14C23A59335A}">
      <x14:table altTextSummary="Escriba los costos de cuidado personal reales y proyectados en esta tabla. La diferencia se calcula de manera automática."/>
    </ext>
  </extLst>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6A7C8217-9D19-47A6-832E-E2D28247A55E}" name="CuidadoPersonal1617" displayName="CuidadoPersonal1617" ref="B16:E26" totalsRowCount="1" headerRowDxfId="32" dataDxfId="30" totalsRowDxfId="29" headerRowBorderDxfId="31" totalsRowBorderDxfId="28">
  <autoFilter ref="B16:E25" xr:uid="{6A7C8217-9D19-47A6-832E-E2D28247A55E}">
    <filterColumn colId="0" hiddenButton="1"/>
    <filterColumn colId="1" hiddenButton="1"/>
    <filterColumn colId="2" hiddenButton="1"/>
    <filterColumn colId="3" hiddenButton="1"/>
  </autoFilter>
  <tableColumns count="4">
    <tableColumn id="1" xr3:uid="{1D9583B1-3534-4480-A6A9-57ECA9776ACC}" name="Detalle" totalsRowLabel="Subtotal" dataDxfId="27" totalsRowDxfId="26"/>
    <tableColumn id="2" xr3:uid="{48163268-87FD-45EC-9F84-16D2FD1A28C4}" name="Gasto previsto" totalsRowFunction="sum" dataDxfId="25" totalsRowDxfId="24"/>
    <tableColumn id="3" xr3:uid="{62384A4A-17C5-476F-880C-1B3DF7A83152}" name="Gasto real" totalsRowFunction="sum" dataDxfId="23" totalsRowDxfId="22"/>
    <tableColumn id="4" xr3:uid="{445C6ECF-CDF8-4745-AFC8-7EFE61A72FE8}" name="Diferencia" totalsRowFunction="sum" dataDxfId="21" totalsRowDxfId="20">
      <calculatedColumnFormula>CuidadoPersonal1617[[#This Row],[Gasto previsto]]-CuidadoPersonal1617[[#This Row],[Gasto real]]</calculatedColumnFormula>
    </tableColumn>
  </tableColumns>
  <tableStyleInfo name="Libreta de direcciones" showFirstColumn="1" showLastColumn="1" showRowStripes="1" showColumnStripes="0"/>
  <extLst>
    <ext xmlns:x14="http://schemas.microsoft.com/office/spreadsheetml/2009/9/main" uri="{504A1905-F514-4f6f-8877-14C23A59335A}">
      <x14:table altTextSummary="Escriba los costos de cuidado personal reales y proyectados en esta tabla. La diferencia se calcula de manera automática."/>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Transporte" displayName="Transporte" ref="B30:E38" totalsRowCount="1" headerRowDxfId="137" dataDxfId="135" totalsRowDxfId="133" headerRowBorderDxfId="136" tableBorderDxfId="134" totalsRowBorderDxfId="132">
  <autoFilter ref="B30:E37" xr:uid="{00000000-0009-0000-0100-000004000000}">
    <filterColumn colId="0" hiddenButton="1"/>
    <filterColumn colId="1" hiddenButton="1"/>
    <filterColumn colId="2" hiddenButton="1"/>
    <filterColumn colId="3" hiddenButton="1"/>
  </autoFilter>
  <tableColumns count="4">
    <tableColumn id="1" xr3:uid="{00000000-0010-0000-0300-000001000000}" name="Detalle" totalsRowLabel="Subtotal" dataDxfId="131" totalsRowDxfId="15"/>
    <tableColumn id="2" xr3:uid="{00000000-0010-0000-0300-000002000000}" name="Gasto previsto" totalsRowFunction="sum" dataDxfId="130" totalsRowDxfId="14"/>
    <tableColumn id="3" xr3:uid="{00000000-0010-0000-0300-000003000000}" name="Gasto real" totalsRowFunction="sum" dataDxfId="129" totalsRowDxfId="13"/>
    <tableColumn id="4" xr3:uid="{00000000-0010-0000-0300-000004000000}" name="Diferencia" totalsRowFunction="sum" dataDxfId="128" totalsRowDxfId="12">
      <calculatedColumnFormula>Transporte[[#This Row],[Gasto previsto]]-Transporte[[#This Row],[Gasto real]]</calculatedColumnFormula>
    </tableColumn>
  </tableColumns>
  <tableStyleInfo name="Libreta de direcciones" showFirstColumn="1" showLastColumn="1" showRowStripes="1" showColumnStripes="0"/>
  <extLst>
    <ext xmlns:x14="http://schemas.microsoft.com/office/spreadsheetml/2009/9/main" uri="{504A1905-F514-4f6f-8877-14C23A59335A}">
      <x14:table altTextSummary="Escriba los costos de transporte reales y proyectados en esta tabla. La diferencia se calcula de manera automática."/>
    </ext>
  </extLst>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Seguro" displayName="Seguro" ref="L42:O46" totalsRowCount="1" headerRowDxfId="127" dataDxfId="125" totalsRowDxfId="123" headerRowBorderDxfId="126" tableBorderDxfId="124" totalsRowBorderDxfId="122">
  <autoFilter ref="L42:O45" xr:uid="{00000000-0009-0000-0100-000005000000}">
    <filterColumn colId="0" hiddenButton="1"/>
    <filterColumn colId="1" hiddenButton="1"/>
    <filterColumn colId="2" hiddenButton="1"/>
    <filterColumn colId="3" hiddenButton="1"/>
  </autoFilter>
  <tableColumns count="4">
    <tableColumn id="1" xr3:uid="{00000000-0010-0000-0400-000001000000}" name="Detalle" totalsRowLabel="Subtotal" dataDxfId="121" totalsRowDxfId="120"/>
    <tableColumn id="2" xr3:uid="{00000000-0010-0000-0400-000002000000}" name="Gasto previsto" totalsRowFunction="sum" dataDxfId="119" totalsRowDxfId="118"/>
    <tableColumn id="3" xr3:uid="{00000000-0010-0000-0400-000003000000}" name="Gasto real" totalsRowFunction="sum" dataDxfId="117" totalsRowDxfId="116"/>
    <tableColumn id="4" xr3:uid="{00000000-0010-0000-0400-000004000000}" name="Diferencia" totalsRowFunction="sum" dataDxfId="115" totalsRowDxfId="114">
      <calculatedColumnFormula>Seguro[[#This Row],[Gasto previsto]]-Seguro[[#This Row],[Gasto real]]</calculatedColumnFormula>
    </tableColumn>
  </tableColumns>
  <tableStyleInfo name="Libreta de direcciones" showFirstColumn="1" showLastColumn="1" showRowStripes="1" showColumnStripes="0"/>
  <extLst>
    <ext xmlns:x14="http://schemas.microsoft.com/office/spreadsheetml/2009/9/main" uri="{504A1905-F514-4f6f-8877-14C23A59335A}">
      <x14:table altTextSummary="Escriba los costos de seguro reales y proyectados en esta tabla. La diferencia se calcula de manera automática."/>
    </ext>
  </extLst>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Impuestos" displayName="Impuestos" ref="L30:O35" totalsRowCount="1" headerRowDxfId="113" dataDxfId="111" totalsRowDxfId="109" headerRowBorderDxfId="112" tableBorderDxfId="110" totalsRowBorderDxfId="108">
  <autoFilter ref="L30:O34" xr:uid="{00000000-0009-0000-0100-000006000000}">
    <filterColumn colId="0" hiddenButton="1"/>
    <filterColumn colId="1" hiddenButton="1"/>
    <filterColumn colId="2" hiddenButton="1"/>
    <filterColumn colId="3" hiddenButton="1"/>
  </autoFilter>
  <tableColumns count="4">
    <tableColumn id="1" xr3:uid="{00000000-0010-0000-0500-000001000000}" name="Detalle" totalsRowLabel="Subtotal" dataDxfId="11" totalsRowDxfId="10"/>
    <tableColumn id="2" xr3:uid="{00000000-0010-0000-0500-000002000000}" name="Gasto previsto" totalsRowFunction="sum" dataDxfId="9" totalsRowDxfId="8"/>
    <tableColumn id="3" xr3:uid="{00000000-0010-0000-0500-000003000000}" name="Gasto real" totalsRowFunction="sum" dataDxfId="7" totalsRowDxfId="6"/>
    <tableColumn id="4" xr3:uid="{00000000-0010-0000-0500-000004000000}" name="Diferencia" totalsRowFunction="sum" dataDxfId="5" totalsRowDxfId="4">
      <calculatedColumnFormula>Impuestos[[#This Row],[Gasto previsto]]-Impuestos[[#This Row],[Gasto real]]</calculatedColumnFormula>
    </tableColumn>
  </tableColumns>
  <tableStyleInfo name="Libreta de direcciones" showFirstColumn="1" showLastColumn="1" showRowStripes="1" showColumnStripes="0"/>
  <extLst>
    <ext xmlns:x14="http://schemas.microsoft.com/office/spreadsheetml/2009/9/main" uri="{504A1905-F514-4f6f-8877-14C23A59335A}">
      <x14:table altTextSummary="Escriba los costos de impuestos reales y proyectados en esta tabla. La diferencia se calcula de manera automática."/>
    </ext>
  </extLst>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Ahorros" displayName="Ahorros" ref="G42:J46" totalsRowCount="1" headerRowDxfId="107" dataDxfId="105" totalsRowDxfId="104" headerRowBorderDxfId="106" totalsRowBorderDxfId="103">
  <autoFilter ref="G42:J45" xr:uid="{00000000-0009-0000-0100-000007000000}">
    <filterColumn colId="0" hiddenButton="1"/>
    <filterColumn colId="1" hiddenButton="1"/>
    <filterColumn colId="2" hiddenButton="1"/>
    <filterColumn colId="3" hiddenButton="1"/>
  </autoFilter>
  <tableColumns count="4">
    <tableColumn id="1" xr3:uid="{00000000-0010-0000-0600-000001000000}" name="Detalle" totalsRowLabel="Subtotal" dataDxfId="102" totalsRowDxfId="101"/>
    <tableColumn id="2" xr3:uid="{00000000-0010-0000-0600-000002000000}" name="Gasto previsto" totalsRowFunction="sum" dataDxfId="100" totalsRowDxfId="99"/>
    <tableColumn id="3" xr3:uid="{00000000-0010-0000-0600-000003000000}" name="Gasto real" totalsRowFunction="sum" dataDxfId="98" totalsRowDxfId="97"/>
    <tableColumn id="4" xr3:uid="{00000000-0010-0000-0600-000004000000}" name="Diferencia" totalsRowFunction="sum" dataDxfId="96" totalsRowDxfId="95">
      <calculatedColumnFormula>Ahorros[[#This Row],[Gasto previsto]]-Ahorros[[#This Row],[Gasto real]]</calculatedColumnFormula>
    </tableColumn>
  </tableColumns>
  <tableStyleInfo name="Libreta de direcciones" showFirstColumn="1" showLastColumn="1" showRowStripes="1" showColumnStripes="0"/>
  <extLst>
    <ext xmlns:x14="http://schemas.microsoft.com/office/spreadsheetml/2009/9/main" uri="{504A1905-F514-4f6f-8877-14C23A59335A}">
      <x14:table altTextSummary="Escriba los costos de ahorros o inversiones reales y proyectados en esta tabla. La diferencia se calcula de manera automática."/>
    </ext>
  </extLst>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Comida" displayName="Comida" ref="B42:E46" totalsRowCount="1" headerRowDxfId="94" dataDxfId="92" totalsRowDxfId="90" headerRowBorderDxfId="93" tableBorderDxfId="91" totalsRowBorderDxfId="89">
  <autoFilter ref="B42:E45" xr:uid="{00000000-0009-0000-0100-000008000000}">
    <filterColumn colId="0" hiddenButton="1"/>
    <filterColumn colId="1" hiddenButton="1"/>
    <filterColumn colId="2" hiddenButton="1"/>
    <filterColumn colId="3" hiddenButton="1"/>
  </autoFilter>
  <tableColumns count="4">
    <tableColumn id="1" xr3:uid="{00000000-0010-0000-0700-000001000000}" name="Detalle" totalsRowLabel="Subtotal" dataDxfId="88" totalsRowDxfId="87"/>
    <tableColumn id="2" xr3:uid="{00000000-0010-0000-0700-000002000000}" name="Gasto previsto" totalsRowFunction="sum" dataDxfId="86" totalsRowDxfId="85"/>
    <tableColumn id="3" xr3:uid="{00000000-0010-0000-0700-000003000000}" name="Gasto real" totalsRowFunction="sum" dataDxfId="84" totalsRowDxfId="83"/>
    <tableColumn id="4" xr3:uid="{00000000-0010-0000-0700-000004000000}" name="Diferencia" totalsRowFunction="sum" dataDxfId="82" totalsRowDxfId="81">
      <calculatedColumnFormula>Comida[[#This Row],[Gasto previsto]]-Comida[[#This Row],[Gasto real]]</calculatedColumnFormula>
    </tableColumn>
  </tableColumns>
  <tableStyleInfo name="Libreta de direcciones" showFirstColumn="1" showLastColumn="1" showRowStripes="1" showColumnStripes="0"/>
  <extLst>
    <ext xmlns:x14="http://schemas.microsoft.com/office/spreadsheetml/2009/9/main" uri="{504A1905-F514-4f6f-8877-14C23A59335A}">
      <x14:table altTextSummary="Escriba los costos de alimentación reales y proyectados en esta tabla. La diferencia se calcula de manera automática."/>
    </ext>
  </extLst>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Regalos" displayName="Regalos" ref="G50:J56" totalsRowCount="1" headerRowDxfId="80" dataDxfId="78" totalsRowDxfId="77" headerRowBorderDxfId="79" totalsRowBorderDxfId="76">
  <autoFilter ref="G50:J55" xr:uid="{00000000-0009-0000-0100-000009000000}">
    <filterColumn colId="0" hiddenButton="1"/>
    <filterColumn colId="1" hiddenButton="1"/>
    <filterColumn colId="2" hiddenButton="1"/>
    <filterColumn colId="3" hiddenButton="1"/>
  </autoFilter>
  <tableColumns count="4">
    <tableColumn id="1" xr3:uid="{00000000-0010-0000-0800-000001000000}" name="Detalle" totalsRowLabel="Subtotal" dataDxfId="75" totalsRowDxfId="74"/>
    <tableColumn id="2" xr3:uid="{00000000-0010-0000-0800-000002000000}" name="Gasto previsto" totalsRowFunction="sum" dataDxfId="73" totalsRowDxfId="72"/>
    <tableColumn id="3" xr3:uid="{00000000-0010-0000-0800-000003000000}" name="Gasto real" totalsRowFunction="sum" dataDxfId="71" totalsRowDxfId="70"/>
    <tableColumn id="4" xr3:uid="{00000000-0010-0000-0800-000004000000}" name="Diferencia" totalsRowFunction="sum" dataDxfId="69" totalsRowDxfId="68">
      <calculatedColumnFormula>Regalos[[#This Row],[Gasto previsto]]-Regalos[[#This Row],[Gasto real]]</calculatedColumnFormula>
    </tableColumn>
  </tableColumns>
  <tableStyleInfo name="Libreta de direcciones" showFirstColumn="1" showLastColumn="1" showRowStripes="1" showColumnStripes="0"/>
  <extLst>
    <ext xmlns:x14="http://schemas.microsoft.com/office/spreadsheetml/2009/9/main" uri="{504A1905-F514-4f6f-8877-14C23A59335A}">
      <x14:table altTextSummary="Escriba los costos de regalos y donaciones reales y proyectados en esta tabla. La diferencia se calcula de manera automática."/>
    </ext>
  </extLst>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Mascotas" displayName="Mascotas" ref="B50:E56" totalsRowCount="1" headerRowDxfId="67" dataDxfId="65" totalsRowDxfId="64" headerRowBorderDxfId="66" totalsRowBorderDxfId="63">
  <autoFilter ref="B50:E55" xr:uid="{00000000-0009-0000-0100-00000A000000}">
    <filterColumn colId="0" hiddenButton="1"/>
    <filterColumn colId="1" hiddenButton="1"/>
    <filterColumn colId="2" hiddenButton="1"/>
    <filterColumn colId="3" hiddenButton="1"/>
  </autoFilter>
  <tableColumns count="4">
    <tableColumn id="1" xr3:uid="{00000000-0010-0000-0900-000001000000}" name="Detalle" totalsRowLabel="Subtotal" dataDxfId="62" totalsRowDxfId="61"/>
    <tableColumn id="2" xr3:uid="{00000000-0010-0000-0900-000002000000}" name="Gasto previsto" totalsRowFunction="sum" dataDxfId="60" totalsRowDxfId="59"/>
    <tableColumn id="3" xr3:uid="{00000000-0010-0000-0900-000003000000}" name="Gasto real" totalsRowFunction="sum" dataDxfId="58" totalsRowDxfId="57"/>
    <tableColumn id="4" xr3:uid="{00000000-0010-0000-0900-000004000000}" name="Diferencia" totalsRowFunction="sum" dataDxfId="56" totalsRowDxfId="55">
      <calculatedColumnFormula>Mascotas[[#This Row],[Gasto previsto]]-Mascotas[[#This Row],[Gasto real]]</calculatedColumnFormula>
    </tableColumn>
  </tableColumns>
  <tableStyleInfo name="Libreta de direcciones" showFirstColumn="1" showLastColumn="1" showRowStripes="1" showColumnStripes="0"/>
  <extLst>
    <ext xmlns:x14="http://schemas.microsoft.com/office/spreadsheetml/2009/9/main" uri="{504A1905-F514-4f6f-8877-14C23A59335A}">
      <x14:table altTextSummary="Escriba los costos en mascotas reales y proyectados en esta tabla. La diferencia se calcula de manera automática."/>
    </ext>
  </extLst>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CuidadoPersonal" displayName="CuidadoPersonal" ref="L16:O26" totalsRowCount="1" headerRowDxfId="54" dataDxfId="52" totalsRowDxfId="51" headerRowBorderDxfId="53" totalsRowBorderDxfId="50">
  <autoFilter ref="L16:O25" xr:uid="{00000000-0009-0000-0100-00000C000000}">
    <filterColumn colId="0" hiddenButton="1"/>
    <filterColumn colId="1" hiddenButton="1"/>
    <filterColumn colId="2" hiddenButton="1"/>
    <filterColumn colId="3" hiddenButton="1"/>
  </autoFilter>
  <tableColumns count="4">
    <tableColumn id="1" xr3:uid="{00000000-0010-0000-0B00-000001000000}" name="Detalle" totalsRowLabel="Subtotal" dataDxfId="49" totalsRowDxfId="48"/>
    <tableColumn id="2" xr3:uid="{00000000-0010-0000-0B00-000002000000}" name="Gasto previsto" totalsRowFunction="sum" dataDxfId="47" totalsRowDxfId="46"/>
    <tableColumn id="3" xr3:uid="{00000000-0010-0000-0B00-000003000000}" name="Gasto real" totalsRowFunction="sum" dataDxfId="45" totalsRowDxfId="44"/>
    <tableColumn id="4" xr3:uid="{00000000-0010-0000-0B00-000004000000}" name="Diferencia" totalsRowFunction="sum" dataDxfId="43" totalsRowDxfId="42">
      <calculatedColumnFormula>CuidadoPersonal[[#This Row],[Gasto previsto]]-CuidadoPersonal[[#This Row],[Gasto real]]</calculatedColumnFormula>
    </tableColumn>
  </tableColumns>
  <tableStyleInfo name="Libreta de direcciones" showFirstColumn="1" showLastColumn="1" showRowStripes="1" showColumnStripes="0"/>
  <extLst>
    <ext xmlns:x14="http://schemas.microsoft.com/office/spreadsheetml/2009/9/main" uri="{504A1905-F514-4f6f-8877-14C23A59335A}">
      <x14:table altTextSummary="Escriba los costos de cuidado personal reales y proyectados en esta tabla. La diferencia se calcula de manera automática."/>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ustom 31">
      <a:majorFont>
        <a:latin typeface="Calibri"/>
        <a:ea typeface=""/>
        <a:cs typeface=""/>
      </a:majorFont>
      <a:minorFont>
        <a:latin typeface="Calibri"/>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table" Target="../tables/table6.xml"/><Relationship Id="rId13" Type="http://schemas.openxmlformats.org/officeDocument/2006/relationships/table" Target="../tables/table11.xml"/><Relationship Id="rId3" Type="http://schemas.openxmlformats.org/officeDocument/2006/relationships/table" Target="../tables/table1.xml"/><Relationship Id="rId7" Type="http://schemas.openxmlformats.org/officeDocument/2006/relationships/table" Target="../tables/table5.xml"/><Relationship Id="rId12" Type="http://schemas.openxmlformats.org/officeDocument/2006/relationships/table" Target="../tables/table10.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4.xml"/><Relationship Id="rId11" Type="http://schemas.openxmlformats.org/officeDocument/2006/relationships/table" Target="../tables/table9.xml"/><Relationship Id="rId5" Type="http://schemas.openxmlformats.org/officeDocument/2006/relationships/table" Target="../tables/table3.xml"/><Relationship Id="rId10" Type="http://schemas.openxmlformats.org/officeDocument/2006/relationships/table" Target="../tables/table8.xml"/><Relationship Id="rId4" Type="http://schemas.openxmlformats.org/officeDocument/2006/relationships/table" Target="../tables/table2.xml"/><Relationship Id="rId9" Type="http://schemas.openxmlformats.org/officeDocument/2006/relationships/table" Target="../tables/table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8C88F0"/>
    <pageSetUpPr autoPageBreaks="0" fitToPage="1"/>
  </sheetPr>
  <dimension ref="A1:U86"/>
  <sheetViews>
    <sheetView showGridLines="0" tabSelected="1" zoomScale="55" zoomScaleNormal="55" zoomScaleSheetLayoutView="50" workbookViewId="0">
      <selection activeCell="H36" sqref="H36"/>
    </sheetView>
  </sheetViews>
  <sheetFormatPr baseColWidth="10" defaultColWidth="0" defaultRowHeight="14.25" zeroHeight="1" x14ac:dyDescent="0.25"/>
  <cols>
    <col min="1" max="1" width="19.28515625" style="4" customWidth="1"/>
    <col min="2" max="2" width="48.85546875" style="5" bestFit="1" customWidth="1"/>
    <col min="3" max="4" width="23.28515625" style="5" customWidth="1"/>
    <col min="5" max="5" width="25.85546875" style="5" customWidth="1"/>
    <col min="6" max="6" width="23.140625" style="5" bestFit="1" customWidth="1"/>
    <col min="7" max="7" width="33.7109375" style="5" customWidth="1"/>
    <col min="8" max="8" width="26" style="5" customWidth="1"/>
    <col min="9" max="9" width="26.140625" style="5" bestFit="1" customWidth="1"/>
    <col min="10" max="10" width="26.42578125" style="5" bestFit="1" customWidth="1"/>
    <col min="11" max="11" width="18.28515625" style="5" customWidth="1"/>
    <col min="12" max="12" width="33.140625" style="5" customWidth="1"/>
    <col min="13" max="14" width="23.28515625" style="5" customWidth="1"/>
    <col min="15" max="15" width="26.42578125" style="5" bestFit="1" customWidth="1"/>
    <col min="16" max="16" width="19.7109375" style="5" customWidth="1"/>
    <col min="17" max="17" width="34.7109375" style="5" customWidth="1"/>
    <col min="18" max="20" width="14" style="5" customWidth="1"/>
    <col min="21" max="21" width="19.7109375" style="5" customWidth="1"/>
    <col min="22" max="16384" width="8.85546875" style="5" hidden="1"/>
  </cols>
  <sheetData>
    <row r="1" spans="1:21" s="2" customFormat="1" ht="19.899999999999999" customHeight="1" x14ac:dyDescent="0.3">
      <c r="A1" s="1"/>
    </row>
    <row r="2" spans="1:21" s="2" customFormat="1" ht="64.5" customHeight="1" x14ac:dyDescent="0.3">
      <c r="A2" s="3"/>
      <c r="C2" s="70" t="s">
        <v>0</v>
      </c>
      <c r="D2" s="70"/>
      <c r="E2" s="70"/>
      <c r="F2" s="70"/>
      <c r="G2" s="70"/>
      <c r="H2" s="70"/>
      <c r="I2" s="70"/>
      <c r="J2" s="70"/>
      <c r="K2" s="70"/>
      <c r="L2" s="70"/>
      <c r="M2" s="70"/>
      <c r="N2" s="70"/>
      <c r="O2" s="70"/>
      <c r="P2" s="70"/>
      <c r="Q2" s="70"/>
      <c r="R2" s="70"/>
      <c r="S2" s="70"/>
      <c r="T2" s="70"/>
      <c r="U2" s="5"/>
    </row>
    <row r="3" spans="1:21" ht="15" customHeight="1" x14ac:dyDescent="0.25"/>
    <row r="4" spans="1:21" ht="30" customHeight="1" x14ac:dyDescent="0.25">
      <c r="I4" s="6"/>
      <c r="O4" s="26"/>
    </row>
    <row r="5" spans="1:21" ht="30" customHeight="1" x14ac:dyDescent="0.5">
      <c r="B5" s="72" t="s">
        <v>66</v>
      </c>
      <c r="C5" s="72"/>
      <c r="D5" s="7" t="s">
        <v>47</v>
      </c>
      <c r="G5" s="66" t="str">
        <f>G41</f>
        <v>Ahorros o inversiones</v>
      </c>
      <c r="H5" s="66"/>
      <c r="I5" s="66"/>
      <c r="O5" s="26"/>
      <c r="Q5" s="65" t="s">
        <v>71</v>
      </c>
      <c r="R5" s="65"/>
      <c r="S5" s="65"/>
      <c r="T5" s="65"/>
    </row>
    <row r="6" spans="1:21" ht="30" customHeight="1" x14ac:dyDescent="0.25">
      <c r="B6" s="60" t="s">
        <v>61</v>
      </c>
      <c r="C6" s="31">
        <v>6000000</v>
      </c>
      <c r="G6" s="68" t="s">
        <v>72</v>
      </c>
      <c r="H6" s="68"/>
      <c r="I6" s="68"/>
    </row>
    <row r="7" spans="1:21" ht="30" customHeight="1" x14ac:dyDescent="0.25">
      <c r="B7" s="60" t="s">
        <v>1</v>
      </c>
      <c r="C7" s="31">
        <v>200000</v>
      </c>
      <c r="G7" s="68"/>
      <c r="H7" s="68"/>
      <c r="I7" s="68"/>
    </row>
    <row r="8" spans="1:21" ht="30" customHeight="1" x14ac:dyDescent="0.5">
      <c r="B8" s="30" t="s">
        <v>2</v>
      </c>
      <c r="C8" s="28">
        <f>SUM(C6:C7)</f>
        <v>6200000</v>
      </c>
      <c r="G8" s="69" t="s">
        <v>68</v>
      </c>
      <c r="H8" s="69"/>
      <c r="I8" s="28">
        <f>Ahorros[[#Totals],[Gasto real]]</f>
        <v>1500000</v>
      </c>
      <c r="M8" s="27"/>
    </row>
    <row r="9" spans="1:21" ht="37.9" customHeight="1" x14ac:dyDescent="0.25">
      <c r="B9" s="71"/>
      <c r="C9" s="71"/>
    </row>
    <row r="10" spans="1:21" ht="27.6" customHeight="1" x14ac:dyDescent="0.25">
      <c r="B10" s="72" t="s">
        <v>59</v>
      </c>
      <c r="C10" s="72"/>
      <c r="G10" s="66" t="s">
        <v>75</v>
      </c>
      <c r="H10" s="66"/>
      <c r="I10" s="66"/>
    </row>
    <row r="11" spans="1:21" ht="30" customHeight="1" x14ac:dyDescent="0.25">
      <c r="B11" s="29" t="s">
        <v>65</v>
      </c>
      <c r="C11" s="32">
        <f>CuidadoPersonal1617[[#Totals],[Gasto real]]+Transporte[[#Totals],[Gasto real]]+Comida[[#Totals],[Gasto real]]+Mascotas[[#Totals],[Gasto real]]</f>
        <v>915000</v>
      </c>
      <c r="G11" s="68" t="s">
        <v>74</v>
      </c>
      <c r="H11" s="68"/>
      <c r="I11" s="68"/>
    </row>
    <row r="12" spans="1:21" ht="30" customHeight="1" x14ac:dyDescent="0.25">
      <c r="B12" s="29" t="s">
        <v>64</v>
      </c>
      <c r="C12" s="32">
        <f>CuidadoPersonal16[[#Totals],[Gasto real]]+CuidadoPersonal[[#Totals],[Gasto real]]+Préstamos[[#Totals],[Gasto real]]+Impuestos[[#Totals],[Gasto real]]+Seguro[[#Totals],[Gasto real]]+Regalos[[#Totals],[Gasto real]]</f>
        <v>2150000</v>
      </c>
      <c r="G12" s="68"/>
      <c r="H12" s="68"/>
      <c r="I12" s="68"/>
    </row>
    <row r="13" spans="1:21" ht="30" customHeight="1" x14ac:dyDescent="0.25">
      <c r="B13" s="30" t="s">
        <v>60</v>
      </c>
      <c r="C13" s="28">
        <f>SUM(C11:C12)</f>
        <v>3065000</v>
      </c>
      <c r="G13" s="69" t="s">
        <v>70</v>
      </c>
      <c r="H13" s="69"/>
      <c r="I13" s="28">
        <f>C8-C13-I8</f>
        <v>1635000</v>
      </c>
    </row>
    <row r="14" spans="1:21" ht="37.9" customHeight="1" x14ac:dyDescent="0.25">
      <c r="B14" s="8"/>
      <c r="C14" s="9"/>
    </row>
    <row r="15" spans="1:21" ht="30" customHeight="1" thickBot="1" x14ac:dyDescent="0.6">
      <c r="A15" s="10"/>
      <c r="B15" s="67" t="s">
        <v>56</v>
      </c>
      <c r="C15" s="67"/>
      <c r="D15" s="67"/>
      <c r="E15" s="36" t="s">
        <v>62</v>
      </c>
      <c r="F15" s="33"/>
      <c r="G15" s="67" t="s">
        <v>35</v>
      </c>
      <c r="H15" s="67"/>
      <c r="I15" s="67"/>
      <c r="J15" s="37" t="s">
        <v>63</v>
      </c>
      <c r="K15" s="33"/>
      <c r="L15" s="67" t="s">
        <v>29</v>
      </c>
      <c r="M15" s="67"/>
      <c r="N15" s="67"/>
      <c r="O15" s="37" t="s">
        <v>63</v>
      </c>
    </row>
    <row r="16" spans="1:21" ht="48" customHeight="1" x14ac:dyDescent="0.3">
      <c r="B16" s="38" t="s">
        <v>77</v>
      </c>
      <c r="C16" s="38" t="s">
        <v>76</v>
      </c>
      <c r="D16" s="38" t="s">
        <v>67</v>
      </c>
      <c r="E16" s="39" t="s">
        <v>34</v>
      </c>
      <c r="F16" s="40"/>
      <c r="G16" s="38" t="s">
        <v>77</v>
      </c>
      <c r="H16" s="38" t="s">
        <v>76</v>
      </c>
      <c r="I16" s="38" t="s">
        <v>67</v>
      </c>
      <c r="J16" s="39" t="s">
        <v>34</v>
      </c>
      <c r="K16" s="33"/>
      <c r="L16" s="38" t="s">
        <v>77</v>
      </c>
      <c r="M16" s="38" t="s">
        <v>76</v>
      </c>
      <c r="N16" s="38" t="s">
        <v>67</v>
      </c>
      <c r="O16" s="39" t="s">
        <v>34</v>
      </c>
    </row>
    <row r="17" spans="2:20" ht="30" customHeight="1" x14ac:dyDescent="0.3">
      <c r="B17" s="41" t="s">
        <v>57</v>
      </c>
      <c r="C17" s="42">
        <v>80000</v>
      </c>
      <c r="D17" s="42">
        <v>80000</v>
      </c>
      <c r="E17" s="42">
        <f>CuidadoPersonal1617[[#This Row],[Gasto previsto]]-CuidadoPersonal1617[[#This Row],[Gasto real]]</f>
        <v>0</v>
      </c>
      <c r="F17" s="40"/>
      <c r="G17" s="43" t="s">
        <v>48</v>
      </c>
      <c r="H17" s="42">
        <v>25000</v>
      </c>
      <c r="I17" s="42">
        <v>25000</v>
      </c>
      <c r="J17" s="42">
        <f>CuidadoPersonal16[[#This Row],[Gasto previsto]]-CuidadoPersonal16[[#This Row],[Gasto real]]</f>
        <v>0</v>
      </c>
      <c r="K17" s="33"/>
      <c r="L17" s="43" t="s">
        <v>20</v>
      </c>
      <c r="M17" s="42"/>
      <c r="N17" s="42"/>
      <c r="O17" s="42">
        <f>CuidadoPersonal[[#This Row],[Gasto previsto]]-CuidadoPersonal[[#This Row],[Gasto real]]</f>
        <v>0</v>
      </c>
    </row>
    <row r="18" spans="2:20" ht="30" customHeight="1" x14ac:dyDescent="0.5">
      <c r="B18" s="41" t="s">
        <v>3</v>
      </c>
      <c r="C18" s="42">
        <v>15000</v>
      </c>
      <c r="D18" s="42">
        <v>45000</v>
      </c>
      <c r="E18" s="42">
        <f>CuidadoPersonal1617[[#This Row],[Gasto previsto]]-CuidadoPersonal1617[[#This Row],[Gasto real]]</f>
        <v>-30000</v>
      </c>
      <c r="F18" s="40"/>
      <c r="G18" s="43" t="s">
        <v>49</v>
      </c>
      <c r="H18" s="42">
        <v>30000</v>
      </c>
      <c r="I18" s="42">
        <v>15000</v>
      </c>
      <c r="J18" s="42">
        <f>CuidadoPersonal16[[#This Row],[Gasto previsto]]-CuidadoPersonal16[[#This Row],[Gasto real]]</f>
        <v>15000</v>
      </c>
      <c r="K18" s="33"/>
      <c r="L18" s="43" t="s">
        <v>30</v>
      </c>
      <c r="M18" s="42">
        <v>15000</v>
      </c>
      <c r="N18" s="42">
        <v>45000</v>
      </c>
      <c r="O18" s="42">
        <f>CuidadoPersonal[[#This Row],[Gasto previsto]]-CuidadoPersonal[[#This Row],[Gasto real]]</f>
        <v>-30000</v>
      </c>
      <c r="Q18" s="65" t="s">
        <v>73</v>
      </c>
      <c r="R18" s="65"/>
      <c r="S18" s="65"/>
      <c r="T18" s="65"/>
    </row>
    <row r="19" spans="2:20" ht="30" customHeight="1" x14ac:dyDescent="0.3">
      <c r="B19" s="41" t="s">
        <v>4</v>
      </c>
      <c r="C19" s="42">
        <v>45000</v>
      </c>
      <c r="D19" s="42">
        <v>50000</v>
      </c>
      <c r="E19" s="42">
        <f>CuidadoPersonal1617[[#This Row],[Gasto previsto]]-CuidadoPersonal1617[[#This Row],[Gasto real]]</f>
        <v>-5000</v>
      </c>
      <c r="F19" s="40"/>
      <c r="G19" s="43" t="s">
        <v>36</v>
      </c>
      <c r="H19" s="42"/>
      <c r="I19" s="42"/>
      <c r="J19" s="42">
        <f>CuidadoPersonal16[[#This Row],[Gasto previsto]]-CuidadoPersonal16[[#This Row],[Gasto real]]</f>
        <v>0</v>
      </c>
      <c r="K19" s="33"/>
      <c r="L19" s="43" t="s">
        <v>31</v>
      </c>
      <c r="M19" s="42"/>
      <c r="N19" s="42"/>
      <c r="O19" s="42">
        <f>CuidadoPersonal[[#This Row],[Gasto previsto]]-CuidadoPersonal[[#This Row],[Gasto real]]</f>
        <v>0</v>
      </c>
    </row>
    <row r="20" spans="2:20" ht="30" customHeight="1" x14ac:dyDescent="0.3">
      <c r="B20" s="41" t="s">
        <v>5</v>
      </c>
      <c r="C20" s="42">
        <v>70000</v>
      </c>
      <c r="D20" s="42">
        <v>70000</v>
      </c>
      <c r="E20" s="42">
        <f>CuidadoPersonal1617[[#This Row],[Gasto previsto]]-CuidadoPersonal1617[[#This Row],[Gasto real]]</f>
        <v>0</v>
      </c>
      <c r="F20" s="40"/>
      <c r="G20" s="43" t="s">
        <v>37</v>
      </c>
      <c r="H20" s="42"/>
      <c r="I20" s="42"/>
      <c r="J20" s="42">
        <f>CuidadoPersonal16[[#This Row],[Gasto previsto]]-CuidadoPersonal16[[#This Row],[Gasto real]]</f>
        <v>0</v>
      </c>
      <c r="K20" s="33"/>
      <c r="L20" s="43" t="s">
        <v>32</v>
      </c>
      <c r="M20" s="42"/>
      <c r="N20" s="42"/>
      <c r="O20" s="42">
        <f>CuidadoPersonal[[#This Row],[Gasto previsto]]-CuidadoPersonal[[#This Row],[Gasto real]]</f>
        <v>0</v>
      </c>
    </row>
    <row r="21" spans="2:20" ht="30" customHeight="1" x14ac:dyDescent="0.3">
      <c r="B21" s="41" t="s">
        <v>6</v>
      </c>
      <c r="C21" s="42"/>
      <c r="D21" s="42"/>
      <c r="E21" s="42">
        <f>CuidadoPersonal1617[[#This Row],[Gasto previsto]]-CuidadoPersonal1617[[#This Row],[Gasto real]]</f>
        <v>0</v>
      </c>
      <c r="F21" s="40"/>
      <c r="G21" s="43" t="s">
        <v>38</v>
      </c>
      <c r="H21" s="42"/>
      <c r="I21" s="42"/>
      <c r="J21" s="42">
        <f>CuidadoPersonal16[[#This Row],[Gasto previsto]]-CuidadoPersonal16[[#This Row],[Gasto real]]</f>
        <v>0</v>
      </c>
      <c r="K21" s="33"/>
      <c r="L21" s="43" t="s">
        <v>33</v>
      </c>
      <c r="M21" s="42">
        <v>15000</v>
      </c>
      <c r="N21" s="42">
        <v>15000</v>
      </c>
      <c r="O21" s="42">
        <f>CuidadoPersonal[[#This Row],[Gasto previsto]]-CuidadoPersonal[[#This Row],[Gasto real]]</f>
        <v>0</v>
      </c>
    </row>
    <row r="22" spans="2:20" ht="30" customHeight="1" x14ac:dyDescent="0.3">
      <c r="B22" s="41" t="s">
        <v>7</v>
      </c>
      <c r="C22" s="42"/>
      <c r="D22" s="42"/>
      <c r="E22" s="42">
        <f>CuidadoPersonal1617[[#This Row],[Gasto previsto]]-CuidadoPersonal1617[[#This Row],[Gasto real]]</f>
        <v>0</v>
      </c>
      <c r="F22" s="40"/>
      <c r="G22" s="43" t="s">
        <v>10</v>
      </c>
      <c r="H22" s="42"/>
      <c r="I22" s="42"/>
      <c r="J22" s="42">
        <f>CuidadoPersonal16[[#This Row],[Gasto previsto]]-CuidadoPersonal16[[#This Row],[Gasto real]]</f>
        <v>0</v>
      </c>
      <c r="K22" s="33"/>
      <c r="L22" s="43" t="s">
        <v>10</v>
      </c>
      <c r="M22" s="42"/>
      <c r="N22" s="42"/>
      <c r="O22" s="42">
        <f>CuidadoPersonal[[#This Row],[Gasto previsto]]-CuidadoPersonal[[#This Row],[Gasto real]]</f>
        <v>0</v>
      </c>
    </row>
    <row r="23" spans="2:20" ht="30" customHeight="1" x14ac:dyDescent="0.3">
      <c r="B23" s="41" t="s">
        <v>8</v>
      </c>
      <c r="C23" s="42"/>
      <c r="D23" s="42"/>
      <c r="E23" s="42">
        <f>CuidadoPersonal1617[[#This Row],[Gasto previsto]]-CuidadoPersonal1617[[#This Row],[Gasto real]]</f>
        <v>0</v>
      </c>
      <c r="F23" s="40"/>
      <c r="G23" s="43" t="s">
        <v>10</v>
      </c>
      <c r="H23" s="42"/>
      <c r="I23" s="42"/>
      <c r="J23" s="42">
        <f>CuidadoPersonal16[[#This Row],[Gasto previsto]]-CuidadoPersonal16[[#This Row],[Gasto real]]</f>
        <v>0</v>
      </c>
      <c r="K23" s="33"/>
      <c r="L23" s="43" t="s">
        <v>10</v>
      </c>
      <c r="M23" s="42"/>
      <c r="N23" s="42"/>
      <c r="O23" s="42">
        <f>CuidadoPersonal[[#This Row],[Gasto previsto]]-CuidadoPersonal[[#This Row],[Gasto real]]</f>
        <v>0</v>
      </c>
    </row>
    <row r="24" spans="2:20" ht="30" customHeight="1" x14ac:dyDescent="0.3">
      <c r="B24" s="41" t="s">
        <v>9</v>
      </c>
      <c r="C24" s="42"/>
      <c r="D24" s="42"/>
      <c r="E24" s="42">
        <f>CuidadoPersonal1617[[#This Row],[Gasto previsto]]-CuidadoPersonal1617[[#This Row],[Gasto real]]</f>
        <v>0</v>
      </c>
      <c r="F24" s="40"/>
      <c r="G24" s="43" t="s">
        <v>10</v>
      </c>
      <c r="H24" s="42"/>
      <c r="I24" s="42"/>
      <c r="J24" s="42">
        <f>CuidadoPersonal16[[#This Row],[Gasto previsto]]-CuidadoPersonal16[[#This Row],[Gasto real]]</f>
        <v>0</v>
      </c>
      <c r="K24" s="33"/>
      <c r="L24" s="43" t="s">
        <v>10</v>
      </c>
      <c r="M24" s="42"/>
      <c r="N24" s="42"/>
      <c r="O24" s="42">
        <f>CuidadoPersonal[[#This Row],[Gasto previsto]]-CuidadoPersonal[[#This Row],[Gasto real]]</f>
        <v>0</v>
      </c>
    </row>
    <row r="25" spans="2:20" ht="30" customHeight="1" x14ac:dyDescent="0.3">
      <c r="B25" s="41" t="s">
        <v>10</v>
      </c>
      <c r="C25" s="42"/>
      <c r="D25" s="42"/>
      <c r="E25" s="42">
        <f>CuidadoPersonal1617[[#This Row],[Gasto previsto]]-CuidadoPersonal1617[[#This Row],[Gasto real]]</f>
        <v>0</v>
      </c>
      <c r="F25" s="40"/>
      <c r="G25" s="43" t="s">
        <v>10</v>
      </c>
      <c r="H25" s="42"/>
      <c r="I25" s="42"/>
      <c r="J25" s="42">
        <f>CuidadoPersonal16[[#This Row],[Gasto previsto]]-CuidadoPersonal16[[#This Row],[Gasto real]]</f>
        <v>0</v>
      </c>
      <c r="K25" s="33"/>
      <c r="L25" s="43" t="s">
        <v>10</v>
      </c>
      <c r="M25" s="42"/>
      <c r="N25" s="42"/>
      <c r="O25" s="42">
        <f>CuidadoPersonal[[#This Row],[Gasto previsto]]-CuidadoPersonal[[#This Row],[Gasto real]]</f>
        <v>0</v>
      </c>
    </row>
    <row r="26" spans="2:20" ht="30" customHeight="1" x14ac:dyDescent="0.3">
      <c r="B26" s="44" t="s">
        <v>11</v>
      </c>
      <c r="C26" s="45">
        <f>SUBTOTAL(109,CuidadoPersonal1617[Gasto previsto])</f>
        <v>210000</v>
      </c>
      <c r="D26" s="45">
        <f>SUBTOTAL(109,CuidadoPersonal1617[Gasto real])</f>
        <v>245000</v>
      </c>
      <c r="E26" s="46">
        <f>SUBTOTAL(109,CuidadoPersonal1617[Diferencia])</f>
        <v>-35000</v>
      </c>
      <c r="F26" s="40"/>
      <c r="G26" s="44" t="s">
        <v>11</v>
      </c>
      <c r="H26" s="45">
        <f>SUBTOTAL(109,CuidadoPersonal16[Gasto previsto])</f>
        <v>55000</v>
      </c>
      <c r="I26" s="45">
        <f>SUBTOTAL(109,CuidadoPersonal16[Gasto real])</f>
        <v>40000</v>
      </c>
      <c r="J26" s="46">
        <f>SUBTOTAL(109,CuidadoPersonal16[Diferencia])</f>
        <v>15000</v>
      </c>
      <c r="K26" s="33"/>
      <c r="L26" s="44" t="s">
        <v>11</v>
      </c>
      <c r="M26" s="45">
        <f>SUBTOTAL(109,CuidadoPersonal[Gasto previsto])</f>
        <v>30000</v>
      </c>
      <c r="N26" s="45">
        <f>SUBTOTAL(109,CuidadoPersonal[Gasto real])</f>
        <v>60000</v>
      </c>
      <c r="O26" s="46">
        <f>SUBTOTAL(109,CuidadoPersonal[Diferencia])</f>
        <v>-30000</v>
      </c>
    </row>
    <row r="27" spans="2:20" ht="30" customHeight="1" x14ac:dyDescent="0.3">
      <c r="B27" s="47"/>
      <c r="C27" s="48"/>
      <c r="D27" s="48"/>
      <c r="E27" s="49"/>
      <c r="F27" s="40"/>
      <c r="G27" s="50"/>
      <c r="H27" s="50"/>
      <c r="I27" s="50"/>
      <c r="J27" s="50"/>
      <c r="K27" s="33"/>
      <c r="L27" s="33"/>
      <c r="M27" s="33"/>
      <c r="N27" s="33"/>
      <c r="O27" s="33"/>
    </row>
    <row r="28" spans="2:20" ht="37.9" customHeight="1" x14ac:dyDescent="0.3">
      <c r="B28" s="51"/>
      <c r="C28" s="52"/>
      <c r="D28" s="52"/>
      <c r="E28" s="52"/>
      <c r="F28" s="40"/>
      <c r="G28" s="50"/>
      <c r="H28" s="50"/>
      <c r="I28" s="50"/>
      <c r="J28" s="50"/>
      <c r="K28" s="33"/>
      <c r="L28" s="33"/>
      <c r="M28" s="33"/>
      <c r="N28" s="33"/>
      <c r="O28" s="33"/>
    </row>
    <row r="29" spans="2:20" ht="30" customHeight="1" thickBot="1" x14ac:dyDescent="0.35">
      <c r="B29" s="67" t="s">
        <v>12</v>
      </c>
      <c r="C29" s="67"/>
      <c r="D29" s="67"/>
      <c r="E29" s="36" t="s">
        <v>62</v>
      </c>
      <c r="F29" s="40"/>
      <c r="G29" s="62" t="s">
        <v>39</v>
      </c>
      <c r="H29" s="62"/>
      <c r="I29" s="62"/>
      <c r="J29" s="37" t="s">
        <v>63</v>
      </c>
      <c r="K29" s="33"/>
      <c r="L29" s="62" t="s">
        <v>43</v>
      </c>
      <c r="M29" s="62"/>
      <c r="N29" s="62"/>
      <c r="O29" s="37" t="s">
        <v>63</v>
      </c>
    </row>
    <row r="30" spans="2:20" ht="48" customHeight="1" x14ac:dyDescent="0.3">
      <c r="B30" s="38" t="s">
        <v>77</v>
      </c>
      <c r="C30" s="38" t="s">
        <v>76</v>
      </c>
      <c r="D30" s="38" t="s">
        <v>67</v>
      </c>
      <c r="E30" s="39" t="s">
        <v>34</v>
      </c>
      <c r="F30" s="40"/>
      <c r="G30" s="38" t="s">
        <v>77</v>
      </c>
      <c r="H30" s="38" t="s">
        <v>76</v>
      </c>
      <c r="I30" s="38" t="s">
        <v>67</v>
      </c>
      <c r="J30" s="39" t="s">
        <v>34</v>
      </c>
      <c r="K30" s="33"/>
      <c r="L30" s="38" t="s">
        <v>77</v>
      </c>
      <c r="M30" s="38" t="s">
        <v>76</v>
      </c>
      <c r="N30" s="38" t="s">
        <v>67</v>
      </c>
      <c r="O30" s="39" t="s">
        <v>34</v>
      </c>
    </row>
    <row r="31" spans="2:20" ht="30" customHeight="1" x14ac:dyDescent="0.3">
      <c r="B31" s="43" t="s">
        <v>13</v>
      </c>
      <c r="C31" s="42"/>
      <c r="D31" s="42"/>
      <c r="E31" s="42">
        <f>Transporte[[#This Row],[Gasto previsto]]-Transporte[[#This Row],[Gasto real]]</f>
        <v>0</v>
      </c>
      <c r="F31" s="40"/>
      <c r="G31" s="43" t="s">
        <v>40</v>
      </c>
      <c r="H31" s="42"/>
      <c r="I31" s="42"/>
      <c r="J31" s="42">
        <f>Préstamos[[#This Row],[Gasto previsto]]-Préstamos[[#This Row],[Gasto real]]</f>
        <v>0</v>
      </c>
      <c r="K31" s="33"/>
      <c r="L31" s="43" t="s">
        <v>50</v>
      </c>
      <c r="M31" s="42">
        <v>80000</v>
      </c>
      <c r="N31" s="42">
        <v>800000</v>
      </c>
      <c r="O31" s="42">
        <f>Impuestos[[#This Row],[Gasto previsto]]-Impuestos[[#This Row],[Gasto real]]</f>
        <v>-720000</v>
      </c>
    </row>
    <row r="32" spans="2:20" ht="30" customHeight="1" x14ac:dyDescent="0.3">
      <c r="B32" s="43" t="s">
        <v>14</v>
      </c>
      <c r="C32" s="42">
        <v>300000</v>
      </c>
      <c r="D32" s="42">
        <v>200000</v>
      </c>
      <c r="E32" s="42">
        <f>Transporte[[#This Row],[Gasto previsto]]-Transporte[[#This Row],[Gasto real]]</f>
        <v>100000</v>
      </c>
      <c r="F32" s="40"/>
      <c r="G32" s="43" t="s">
        <v>41</v>
      </c>
      <c r="H32" s="42"/>
      <c r="I32" s="42"/>
      <c r="J32" s="42">
        <f>Préstamos[[#This Row],[Gasto previsto]]-Préstamos[[#This Row],[Gasto real]]</f>
        <v>0</v>
      </c>
      <c r="K32" s="33"/>
      <c r="L32" s="43" t="s">
        <v>51</v>
      </c>
      <c r="M32" s="42"/>
      <c r="N32" s="42"/>
      <c r="O32" s="42">
        <f>Impuestos[[#This Row],[Gasto previsto]]-Impuestos[[#This Row],[Gasto real]]</f>
        <v>0</v>
      </c>
      <c r="Q32" s="63" t="s">
        <v>78</v>
      </c>
      <c r="R32" s="64"/>
      <c r="S32" s="64"/>
      <c r="T32" s="64"/>
    </row>
    <row r="33" spans="2:20" ht="30" customHeight="1" x14ac:dyDescent="0.3">
      <c r="B33" s="43" t="s">
        <v>15</v>
      </c>
      <c r="C33" s="42"/>
      <c r="D33" s="42"/>
      <c r="E33" s="42">
        <f>Transporte[[#This Row],[Gasto previsto]]-Transporte[[#This Row],[Gasto real]]</f>
        <v>0</v>
      </c>
      <c r="F33" s="40"/>
      <c r="G33" s="43" t="s">
        <v>42</v>
      </c>
      <c r="H33" s="42">
        <v>150000</v>
      </c>
      <c r="I33" s="42">
        <v>500000</v>
      </c>
      <c r="J33" s="42">
        <f>Préstamos[[#This Row],[Gasto previsto]]-Préstamos[[#This Row],[Gasto real]]</f>
        <v>-350000</v>
      </c>
      <c r="K33" s="33"/>
      <c r="L33" s="43" t="s">
        <v>10</v>
      </c>
      <c r="M33" s="42"/>
      <c r="N33" s="42"/>
      <c r="O33" s="42">
        <f>Impuestos[[#This Row],[Gasto previsto]]-Impuestos[[#This Row],[Gasto real]]</f>
        <v>0</v>
      </c>
      <c r="Q33" s="64"/>
      <c r="R33" s="64"/>
      <c r="S33" s="64"/>
      <c r="T33" s="64"/>
    </row>
    <row r="34" spans="2:20" ht="30" customHeight="1" x14ac:dyDescent="0.3">
      <c r="B34" s="43" t="s">
        <v>16</v>
      </c>
      <c r="C34" s="42"/>
      <c r="D34" s="42"/>
      <c r="E34" s="42">
        <f>Transporte[[#This Row],[Gasto previsto]]-Transporte[[#This Row],[Gasto real]]</f>
        <v>0</v>
      </c>
      <c r="F34" s="40"/>
      <c r="G34" s="43" t="s">
        <v>42</v>
      </c>
      <c r="H34" s="42">
        <v>200000</v>
      </c>
      <c r="I34" s="42">
        <v>600000</v>
      </c>
      <c r="J34" s="42">
        <f>Préstamos[[#This Row],[Gasto previsto]]-Préstamos[[#This Row],[Gasto real]]</f>
        <v>-400000</v>
      </c>
      <c r="K34" s="33"/>
      <c r="L34" s="43" t="s">
        <v>10</v>
      </c>
      <c r="M34" s="42"/>
      <c r="N34" s="42"/>
      <c r="O34" s="42">
        <f>Impuestos[[#This Row],[Gasto previsto]]-Impuestos[[#This Row],[Gasto real]]</f>
        <v>0</v>
      </c>
    </row>
    <row r="35" spans="2:20" ht="30" customHeight="1" x14ac:dyDescent="0.3">
      <c r="B35" s="43" t="s">
        <v>17</v>
      </c>
      <c r="C35" s="42"/>
      <c r="D35" s="42"/>
      <c r="E35" s="42">
        <f>Transporte[[#This Row],[Gasto previsto]]-Transporte[[#This Row],[Gasto real]]</f>
        <v>0</v>
      </c>
      <c r="F35" s="40"/>
      <c r="G35" s="43" t="s">
        <v>42</v>
      </c>
      <c r="H35" s="42"/>
      <c r="I35" s="42"/>
      <c r="J35" s="42">
        <f>Préstamos[[#This Row],[Gasto previsto]]-Préstamos[[#This Row],[Gasto real]]</f>
        <v>0</v>
      </c>
      <c r="K35" s="33"/>
      <c r="L35" s="44" t="s">
        <v>11</v>
      </c>
      <c r="M35" s="53">
        <f>SUBTOTAL(109,Impuestos[Gasto previsto])</f>
        <v>80000</v>
      </c>
      <c r="N35" s="53">
        <f>SUBTOTAL(109,Impuestos[Gasto real])</f>
        <v>800000</v>
      </c>
      <c r="O35" s="46">
        <f>SUBTOTAL(109,Impuestos[Diferencia])</f>
        <v>-720000</v>
      </c>
    </row>
    <row r="36" spans="2:20" ht="30" customHeight="1" x14ac:dyDescent="0.3">
      <c r="B36" s="43" t="s">
        <v>18</v>
      </c>
      <c r="C36" s="42"/>
      <c r="D36" s="42"/>
      <c r="E36" s="42">
        <f>Transporte[[#This Row],[Gasto previsto]]-Transporte[[#This Row],[Gasto real]]</f>
        <v>0</v>
      </c>
      <c r="F36" s="40"/>
      <c r="G36" s="43" t="s">
        <v>10</v>
      </c>
      <c r="H36" s="42"/>
      <c r="I36" s="42"/>
      <c r="J36" s="42">
        <f>Préstamos[[#This Row],[Gasto previsto]]-Préstamos[[#This Row],[Gasto real]]</f>
        <v>0</v>
      </c>
      <c r="K36" s="33"/>
      <c r="L36" s="33"/>
      <c r="M36" s="33"/>
      <c r="N36" s="33"/>
      <c r="O36" s="33"/>
    </row>
    <row r="37" spans="2:20" ht="30" customHeight="1" x14ac:dyDescent="0.3">
      <c r="B37" s="43" t="s">
        <v>10</v>
      </c>
      <c r="C37" s="42"/>
      <c r="D37" s="42"/>
      <c r="E37" s="42">
        <f>Transporte[[#This Row],[Gasto previsto]]-Transporte[[#This Row],[Gasto real]]</f>
        <v>0</v>
      </c>
      <c r="F37" s="40"/>
      <c r="G37" s="43" t="s">
        <v>10</v>
      </c>
      <c r="H37" s="42"/>
      <c r="I37" s="42"/>
      <c r="J37" s="42">
        <f>Préstamos[[#This Row],[Gasto previsto]]-Préstamos[[#This Row],[Gasto real]]</f>
        <v>0</v>
      </c>
      <c r="K37" s="33"/>
      <c r="L37" s="33"/>
      <c r="M37" s="33"/>
      <c r="N37" s="33"/>
      <c r="O37" s="33"/>
    </row>
    <row r="38" spans="2:20" ht="30" customHeight="1" x14ac:dyDescent="0.3">
      <c r="B38" s="44" t="s">
        <v>11</v>
      </c>
      <c r="C38" s="53">
        <f>SUBTOTAL(109,Transporte[Gasto previsto])</f>
        <v>300000</v>
      </c>
      <c r="D38" s="53">
        <f>SUBTOTAL(109,Transporte[Gasto real])</f>
        <v>200000</v>
      </c>
      <c r="E38" s="46">
        <f>SUBTOTAL(109,Transporte[Diferencia])</f>
        <v>100000</v>
      </c>
      <c r="F38" s="40"/>
      <c r="G38" s="44" t="s">
        <v>11</v>
      </c>
      <c r="H38" s="53">
        <f>SUBTOTAL(109,Préstamos[Gasto previsto])</f>
        <v>350000</v>
      </c>
      <c r="I38" s="53">
        <f>SUBTOTAL(109,Préstamos[Gasto real])</f>
        <v>1100000</v>
      </c>
      <c r="J38" s="46">
        <f>SUBTOTAL(109,Préstamos[Diferencia])</f>
        <v>-750000</v>
      </c>
      <c r="K38" s="33"/>
      <c r="L38" s="33"/>
      <c r="M38" s="33"/>
      <c r="N38" s="33"/>
      <c r="O38" s="33"/>
    </row>
    <row r="39" spans="2:20" ht="37.9" customHeight="1" x14ac:dyDescent="0.3">
      <c r="B39" s="54"/>
      <c r="C39" s="55"/>
      <c r="D39" s="55"/>
      <c r="E39" s="52"/>
      <c r="F39" s="40"/>
      <c r="G39" s="51"/>
      <c r="H39" s="56"/>
      <c r="I39" s="56"/>
      <c r="J39" s="56"/>
      <c r="K39" s="33"/>
      <c r="L39" s="33"/>
      <c r="M39" s="33"/>
      <c r="N39" s="33"/>
      <c r="O39" s="33"/>
    </row>
    <row r="40" spans="2:20" ht="30" customHeight="1" x14ac:dyDescent="0.3">
      <c r="B40" s="33"/>
      <c r="C40" s="33"/>
      <c r="D40" s="33"/>
      <c r="E40" s="33"/>
      <c r="F40" s="40"/>
      <c r="G40" s="33"/>
      <c r="H40" s="33"/>
      <c r="I40" s="33"/>
      <c r="J40" s="33"/>
      <c r="K40" s="33"/>
      <c r="L40" s="33"/>
      <c r="M40" s="33"/>
      <c r="N40" s="33"/>
      <c r="O40" s="33"/>
    </row>
    <row r="41" spans="2:20" ht="30" customHeight="1" thickBot="1" x14ac:dyDescent="0.35">
      <c r="B41" s="67" t="s">
        <v>22</v>
      </c>
      <c r="C41" s="67"/>
      <c r="D41" s="67"/>
      <c r="E41" s="36" t="s">
        <v>62</v>
      </c>
      <c r="F41" s="40"/>
      <c r="G41" s="62" t="s">
        <v>44</v>
      </c>
      <c r="H41" s="62"/>
      <c r="I41" s="62"/>
      <c r="J41" s="57" t="s">
        <v>58</v>
      </c>
      <c r="K41" s="33"/>
      <c r="L41" s="62" t="s">
        <v>15</v>
      </c>
      <c r="M41" s="62"/>
      <c r="N41" s="62"/>
      <c r="O41" s="37" t="s">
        <v>63</v>
      </c>
    </row>
    <row r="42" spans="2:20" ht="49.9" customHeight="1" x14ac:dyDescent="0.3">
      <c r="B42" s="38" t="s">
        <v>77</v>
      </c>
      <c r="C42" s="38" t="s">
        <v>76</v>
      </c>
      <c r="D42" s="38" t="s">
        <v>67</v>
      </c>
      <c r="E42" s="39" t="s">
        <v>34</v>
      </c>
      <c r="F42" s="40"/>
      <c r="G42" s="38" t="s">
        <v>77</v>
      </c>
      <c r="H42" s="38" t="s">
        <v>76</v>
      </c>
      <c r="I42" s="38" t="s">
        <v>67</v>
      </c>
      <c r="J42" s="39" t="s">
        <v>34</v>
      </c>
      <c r="K42" s="33"/>
      <c r="L42" s="38" t="s">
        <v>77</v>
      </c>
      <c r="M42" s="38" t="s">
        <v>76</v>
      </c>
      <c r="N42" s="38" t="s">
        <v>67</v>
      </c>
      <c r="O42" s="39" t="s">
        <v>34</v>
      </c>
    </row>
    <row r="43" spans="2:20" ht="30" customHeight="1" x14ac:dyDescent="0.3">
      <c r="B43" s="43" t="s">
        <v>23</v>
      </c>
      <c r="C43" s="42">
        <v>250000</v>
      </c>
      <c r="D43" s="42">
        <v>300000</v>
      </c>
      <c r="E43" s="42">
        <f>Comida[[#This Row],[Gasto previsto]]-Comida[[#This Row],[Gasto real]]</f>
        <v>-50000</v>
      </c>
      <c r="F43" s="40"/>
      <c r="G43" s="58" t="s">
        <v>53</v>
      </c>
      <c r="H43" s="59">
        <v>1500000</v>
      </c>
      <c r="I43" s="59">
        <v>1500000</v>
      </c>
      <c r="J43" s="42">
        <f>Ahorros[[#This Row],[Gasto previsto]]-Ahorros[[#This Row],[Gasto real]]</f>
        <v>0</v>
      </c>
      <c r="K43" s="33"/>
      <c r="L43" s="43" t="s">
        <v>19</v>
      </c>
      <c r="M43" s="42"/>
      <c r="N43" s="42"/>
      <c r="O43" s="42">
        <f>Seguro[[#This Row],[Gasto previsto]]-Seguro[[#This Row],[Gasto real]]</f>
        <v>0</v>
      </c>
    </row>
    <row r="44" spans="2:20" ht="30" customHeight="1" x14ac:dyDescent="0.3">
      <c r="B44" s="43" t="s">
        <v>24</v>
      </c>
      <c r="C44" s="42"/>
      <c r="D44" s="42"/>
      <c r="E44" s="42">
        <f>Comida[[#This Row],[Gasto previsto]]-Comida[[#This Row],[Gasto real]]</f>
        <v>0</v>
      </c>
      <c r="F44" s="40"/>
      <c r="G44" s="43" t="s">
        <v>52</v>
      </c>
      <c r="H44" s="42"/>
      <c r="I44" s="42"/>
      <c r="J44" s="42">
        <f>Ahorros[[#This Row],[Gasto previsto]]-Ahorros[[#This Row],[Gasto real]]</f>
        <v>0</v>
      </c>
      <c r="K44" s="33"/>
      <c r="L44" s="43" t="s">
        <v>20</v>
      </c>
      <c r="M44" s="42"/>
      <c r="N44" s="42"/>
      <c r="O44" s="42">
        <f>Seguro[[#This Row],[Gasto previsto]]-Seguro[[#This Row],[Gasto real]]</f>
        <v>0</v>
      </c>
    </row>
    <row r="45" spans="2:20" ht="30" customHeight="1" x14ac:dyDescent="0.3">
      <c r="B45" s="43" t="s">
        <v>10</v>
      </c>
      <c r="C45" s="42"/>
      <c r="D45" s="42"/>
      <c r="E45" s="42">
        <f>Comida[[#This Row],[Gasto previsto]]-Comida[[#This Row],[Gasto real]]</f>
        <v>0</v>
      </c>
      <c r="F45" s="40"/>
      <c r="G45" s="43" t="s">
        <v>10</v>
      </c>
      <c r="H45" s="42"/>
      <c r="I45" s="42"/>
      <c r="J45" s="42">
        <f>Ahorros[[#This Row],[Gasto previsto]]-Ahorros[[#This Row],[Gasto real]]</f>
        <v>0</v>
      </c>
      <c r="K45" s="33"/>
      <c r="L45" s="43" t="s">
        <v>21</v>
      </c>
      <c r="M45" s="42"/>
      <c r="N45" s="42"/>
      <c r="O45" s="42">
        <f>Seguro[[#This Row],[Gasto previsto]]-Seguro[[#This Row],[Gasto real]]</f>
        <v>0</v>
      </c>
    </row>
    <row r="46" spans="2:20" ht="30" customHeight="1" x14ac:dyDescent="0.3">
      <c r="B46" s="44" t="s">
        <v>11</v>
      </c>
      <c r="C46" s="45">
        <f>SUBTOTAL(109,Comida[Gasto previsto])</f>
        <v>250000</v>
      </c>
      <c r="D46" s="45">
        <f>SUBTOTAL(109,Comida[Gasto real])</f>
        <v>300000</v>
      </c>
      <c r="E46" s="46">
        <f>SUBTOTAL(109,Comida[Diferencia])</f>
        <v>-50000</v>
      </c>
      <c r="F46" s="40"/>
      <c r="G46" s="44" t="s">
        <v>11</v>
      </c>
      <c r="H46" s="53">
        <f>SUBTOTAL(109,Ahorros[Gasto previsto])</f>
        <v>1500000</v>
      </c>
      <c r="I46" s="53">
        <f>SUBTOTAL(109,Ahorros[Gasto real])</f>
        <v>1500000</v>
      </c>
      <c r="J46" s="46">
        <f>SUBTOTAL(109,Ahorros[Diferencia])</f>
        <v>0</v>
      </c>
      <c r="K46" s="33"/>
      <c r="L46" s="44" t="s">
        <v>11</v>
      </c>
      <c r="M46" s="45">
        <f>SUBTOTAL(109,Seguro[Gasto previsto])</f>
        <v>0</v>
      </c>
      <c r="N46" s="45">
        <f>SUBTOTAL(109,Seguro[Gasto real])</f>
        <v>0</v>
      </c>
      <c r="O46" s="46">
        <f>SUBTOTAL(109,Seguro[Diferencia])</f>
        <v>0</v>
      </c>
    </row>
    <row r="47" spans="2:20" ht="37.9" customHeight="1" x14ac:dyDescent="0.3">
      <c r="B47" s="18"/>
      <c r="C47" s="17"/>
      <c r="D47" s="17"/>
      <c r="E47" s="17"/>
      <c r="F47" s="11"/>
      <c r="G47" s="19"/>
      <c r="H47" s="20"/>
      <c r="I47" s="20"/>
      <c r="J47" s="20"/>
    </row>
    <row r="48" spans="2:20" ht="37.9" customHeight="1" x14ac:dyDescent="0.3">
      <c r="B48" s="18"/>
      <c r="C48" s="17"/>
      <c r="D48" s="17"/>
      <c r="E48" s="17"/>
      <c r="F48" s="11"/>
      <c r="G48" s="19"/>
      <c r="H48" s="20"/>
      <c r="I48" s="20"/>
      <c r="J48" s="20"/>
      <c r="L48" s="61"/>
      <c r="M48" s="4"/>
      <c r="N48" s="4"/>
      <c r="O48" s="4"/>
      <c r="P48" s="4"/>
      <c r="Q48" s="4"/>
    </row>
    <row r="49" spans="2:17" ht="30" customHeight="1" thickBot="1" x14ac:dyDescent="0.35">
      <c r="B49" s="67" t="s">
        <v>25</v>
      </c>
      <c r="C49" s="67"/>
      <c r="D49" s="67"/>
      <c r="E49" s="36" t="s">
        <v>62</v>
      </c>
      <c r="F49" s="40"/>
      <c r="G49" s="62" t="s">
        <v>45</v>
      </c>
      <c r="H49" s="62"/>
      <c r="I49" s="62"/>
      <c r="J49" s="37" t="s">
        <v>63</v>
      </c>
      <c r="L49" s="61"/>
      <c r="M49" s="4"/>
      <c r="N49" s="4"/>
      <c r="O49" s="4"/>
      <c r="P49" s="4"/>
      <c r="Q49" s="4"/>
    </row>
    <row r="50" spans="2:17" ht="48" customHeight="1" x14ac:dyDescent="0.3">
      <c r="B50" s="38" t="s">
        <v>77</v>
      </c>
      <c r="C50" s="38" t="s">
        <v>76</v>
      </c>
      <c r="D50" s="38" t="s">
        <v>67</v>
      </c>
      <c r="E50" s="39" t="s">
        <v>34</v>
      </c>
      <c r="F50" s="40"/>
      <c r="G50" s="38" t="s">
        <v>77</v>
      </c>
      <c r="H50" s="38" t="s">
        <v>76</v>
      </c>
      <c r="I50" s="38" t="s">
        <v>67</v>
      </c>
      <c r="J50" s="39" t="s">
        <v>34</v>
      </c>
      <c r="L50" s="61"/>
      <c r="M50" s="4"/>
      <c r="N50" s="4" t="str">
        <f>B11</f>
        <v>Gastos Fijos</v>
      </c>
      <c r="O50" s="34">
        <f>C11</f>
        <v>915000</v>
      </c>
      <c r="P50" s="4"/>
      <c r="Q50" s="4"/>
    </row>
    <row r="51" spans="2:17" ht="30" customHeight="1" x14ac:dyDescent="0.3">
      <c r="B51" s="43" t="s">
        <v>22</v>
      </c>
      <c r="C51" s="42">
        <v>180000</v>
      </c>
      <c r="D51" s="42">
        <v>150000</v>
      </c>
      <c r="E51" s="42">
        <f>Mascotas[[#This Row],[Gasto previsto]]-Mascotas[[#This Row],[Gasto real]]</f>
        <v>30000</v>
      </c>
      <c r="F51" s="40"/>
      <c r="G51" s="43" t="s">
        <v>54</v>
      </c>
      <c r="H51" s="42">
        <v>150000</v>
      </c>
      <c r="I51" s="42">
        <v>150000</v>
      </c>
      <c r="J51" s="42">
        <f>Regalos[[#This Row],[Gasto previsto]]-Regalos[[#This Row],[Gasto real]]</f>
        <v>0</v>
      </c>
      <c r="L51" s="61"/>
      <c r="M51" s="4"/>
      <c r="N51" s="4" t="str">
        <f>B12</f>
        <v>Gastos Variables</v>
      </c>
      <c r="O51" s="34">
        <f>C12</f>
        <v>2150000</v>
      </c>
      <c r="P51" s="4"/>
      <c r="Q51" s="4"/>
    </row>
    <row r="52" spans="2:17" ht="30" customHeight="1" x14ac:dyDescent="0.3">
      <c r="B52" s="43" t="s">
        <v>26</v>
      </c>
      <c r="C52" s="42">
        <v>12000</v>
      </c>
      <c r="D52" s="42">
        <v>20000</v>
      </c>
      <c r="E52" s="42">
        <f>Mascotas[[#This Row],[Gasto previsto]]-Mascotas[[#This Row],[Gasto real]]</f>
        <v>-8000</v>
      </c>
      <c r="F52" s="40"/>
      <c r="G52" s="43" t="s">
        <v>55</v>
      </c>
      <c r="H52" s="42"/>
      <c r="I52" s="42"/>
      <c r="J52" s="42">
        <f>Regalos[[#This Row],[Gasto previsto]]-Regalos[[#This Row],[Gasto real]]</f>
        <v>0</v>
      </c>
      <c r="L52" s="61"/>
      <c r="M52" s="4"/>
      <c r="N52" s="4" t="s">
        <v>58</v>
      </c>
      <c r="O52" s="34">
        <f>I8</f>
        <v>1500000</v>
      </c>
      <c r="P52" s="4"/>
      <c r="Q52" s="4"/>
    </row>
    <row r="53" spans="2:17" ht="30" customHeight="1" x14ac:dyDescent="0.3">
      <c r="B53" s="43" t="s">
        <v>27</v>
      </c>
      <c r="C53" s="42"/>
      <c r="D53" s="42"/>
      <c r="E53" s="42">
        <f>Mascotas[[#This Row],[Gasto previsto]]-Mascotas[[#This Row],[Gasto real]]</f>
        <v>0</v>
      </c>
      <c r="F53" s="40"/>
      <c r="G53" s="43" t="s">
        <v>10</v>
      </c>
      <c r="H53" s="42"/>
      <c r="I53" s="42"/>
      <c r="J53" s="42">
        <f>Regalos[[#This Row],[Gasto previsto]]-Regalos[[#This Row],[Gasto real]]</f>
        <v>0</v>
      </c>
      <c r="L53" s="61"/>
      <c r="M53" s="4"/>
      <c r="N53" s="4" t="s">
        <v>69</v>
      </c>
      <c r="O53" s="34">
        <f>I13</f>
        <v>1635000</v>
      </c>
      <c r="P53" s="4"/>
      <c r="Q53" s="4"/>
    </row>
    <row r="54" spans="2:17" ht="30" customHeight="1" x14ac:dyDescent="0.3">
      <c r="B54" s="43" t="s">
        <v>28</v>
      </c>
      <c r="C54" s="42"/>
      <c r="D54" s="42"/>
      <c r="E54" s="42">
        <f>Mascotas[[#This Row],[Gasto previsto]]-Mascotas[[#This Row],[Gasto real]]</f>
        <v>0</v>
      </c>
      <c r="F54" s="40"/>
      <c r="G54" s="43" t="s">
        <v>10</v>
      </c>
      <c r="H54" s="42"/>
      <c r="I54" s="42"/>
      <c r="J54" s="42">
        <f>Regalos[[#This Row],[Gasto previsto]]-Regalos[[#This Row],[Gasto real]]</f>
        <v>0</v>
      </c>
      <c r="L54" s="61"/>
      <c r="M54" s="4"/>
      <c r="N54" s="4" t="s">
        <v>46</v>
      </c>
      <c r="O54" s="35">
        <f>SUM(O50:O53)</f>
        <v>6200000</v>
      </c>
      <c r="P54" s="4"/>
      <c r="Q54" s="4"/>
    </row>
    <row r="55" spans="2:17" ht="30" customHeight="1" x14ac:dyDescent="0.3">
      <c r="B55" s="43" t="s">
        <v>10</v>
      </c>
      <c r="C55" s="42"/>
      <c r="D55" s="42"/>
      <c r="E55" s="42">
        <f>Mascotas[[#This Row],[Gasto previsto]]-Mascotas[[#This Row],[Gasto real]]</f>
        <v>0</v>
      </c>
      <c r="F55" s="40"/>
      <c r="G55" s="43" t="s">
        <v>10</v>
      </c>
      <c r="H55" s="42"/>
      <c r="I55" s="42"/>
      <c r="J55" s="42">
        <f>Regalos[[#This Row],[Gasto previsto]]-Regalos[[#This Row],[Gasto real]]</f>
        <v>0</v>
      </c>
      <c r="L55" s="61"/>
      <c r="M55" s="4"/>
      <c r="N55" s="4"/>
      <c r="O55" s="4"/>
      <c r="P55" s="4"/>
      <c r="Q55" s="4"/>
    </row>
    <row r="56" spans="2:17" ht="30" customHeight="1" x14ac:dyDescent="0.3">
      <c r="B56" s="44" t="s">
        <v>11</v>
      </c>
      <c r="C56" s="46">
        <f>SUBTOTAL(109,Mascotas[Gasto previsto])</f>
        <v>192000</v>
      </c>
      <c r="D56" s="46">
        <f>SUBTOTAL(109,Mascotas[Gasto real])</f>
        <v>170000</v>
      </c>
      <c r="E56" s="46">
        <f>SUBTOTAL(109,Mascotas[Diferencia])</f>
        <v>22000</v>
      </c>
      <c r="F56" s="40"/>
      <c r="G56" s="44" t="s">
        <v>11</v>
      </c>
      <c r="H56" s="45">
        <f>SUBTOTAL(109,Regalos[Gasto previsto])</f>
        <v>150000</v>
      </c>
      <c r="I56" s="45">
        <f>SUBTOTAL(109,Regalos[Gasto real])</f>
        <v>150000</v>
      </c>
      <c r="J56" s="46">
        <f>SUBTOTAL(109,Regalos[Diferencia])</f>
        <v>0</v>
      </c>
      <c r="L56" s="61"/>
      <c r="M56" s="4"/>
      <c r="N56" s="4"/>
      <c r="O56" s="4"/>
      <c r="P56" s="4"/>
      <c r="Q56" s="4"/>
    </row>
    <row r="57" spans="2:17" ht="37.9" customHeight="1" x14ac:dyDescent="0.3">
      <c r="B57" s="15"/>
      <c r="C57" s="21"/>
      <c r="D57" s="21"/>
      <c r="E57" s="21"/>
      <c r="F57" s="11"/>
      <c r="G57" s="13"/>
      <c r="H57" s="16"/>
      <c r="I57" s="16"/>
      <c r="J57" s="14"/>
      <c r="L57" s="61"/>
      <c r="M57" s="4"/>
      <c r="N57" s="4"/>
      <c r="O57" s="4"/>
      <c r="P57" s="4"/>
      <c r="Q57" s="4"/>
    </row>
    <row r="58" spans="2:17" ht="30" customHeight="1" x14ac:dyDescent="0.3">
      <c r="F58" s="11"/>
      <c r="G58" s="13"/>
      <c r="H58" s="16"/>
      <c r="I58" s="16"/>
      <c r="J58" s="14"/>
    </row>
    <row r="59" spans="2:17" ht="48" hidden="1" customHeight="1" x14ac:dyDescent="0.3">
      <c r="F59" s="11"/>
      <c r="G59" s="13"/>
      <c r="H59" s="16"/>
      <c r="I59" s="16"/>
      <c r="J59" s="14"/>
    </row>
    <row r="60" spans="2:17" ht="30" hidden="1" customHeight="1" x14ac:dyDescent="0.3">
      <c r="F60" s="11"/>
      <c r="G60" s="13"/>
      <c r="H60" s="16"/>
      <c r="I60" s="16"/>
      <c r="J60" s="14"/>
    </row>
    <row r="61" spans="2:17" ht="30" hidden="1" customHeight="1" x14ac:dyDescent="0.3">
      <c r="F61" s="11"/>
      <c r="G61" s="13"/>
      <c r="H61" s="16"/>
      <c r="I61" s="16"/>
      <c r="J61" s="14"/>
    </row>
    <row r="62" spans="2:17" ht="30" hidden="1" customHeight="1" x14ac:dyDescent="0.3">
      <c r="F62" s="11"/>
      <c r="G62" s="13"/>
      <c r="H62" s="16"/>
      <c r="I62" s="16"/>
      <c r="J62" s="14"/>
    </row>
    <row r="63" spans="2:17" ht="30" hidden="1" customHeight="1" x14ac:dyDescent="0.3">
      <c r="F63" s="11"/>
      <c r="G63" s="13"/>
      <c r="H63" s="16"/>
      <c r="I63" s="16"/>
      <c r="J63" s="14"/>
    </row>
    <row r="64" spans="2:17" ht="30" hidden="1" customHeight="1" x14ac:dyDescent="0.3">
      <c r="F64" s="11"/>
      <c r="G64" s="13"/>
      <c r="H64" s="16"/>
      <c r="I64" s="16"/>
      <c r="J64" s="14"/>
    </row>
    <row r="65" spans="2:19" ht="30" hidden="1" customHeight="1" x14ac:dyDescent="0.3">
      <c r="F65" s="11"/>
      <c r="G65" s="13"/>
      <c r="H65" s="16"/>
      <c r="I65" s="16"/>
      <c r="J65" s="14"/>
    </row>
    <row r="66" spans="2:19" ht="30" hidden="1" customHeight="1" x14ac:dyDescent="0.3">
      <c r="F66" s="11"/>
      <c r="G66" s="13"/>
      <c r="H66" s="16"/>
      <c r="I66" s="16"/>
      <c r="J66" s="14"/>
    </row>
    <row r="67" spans="2:19" ht="30" hidden="1" customHeight="1" x14ac:dyDescent="0.3">
      <c r="F67" s="11"/>
      <c r="G67" s="13"/>
      <c r="H67" s="16"/>
      <c r="I67" s="16"/>
      <c r="J67" s="14"/>
    </row>
    <row r="68" spans="2:19" ht="30" hidden="1" customHeight="1" x14ac:dyDescent="0.3">
      <c r="B68" s="22"/>
      <c r="C68" s="22"/>
      <c r="D68" s="22"/>
      <c r="E68" s="22"/>
      <c r="F68" s="11"/>
      <c r="G68" s="12"/>
      <c r="H68" s="12"/>
      <c r="I68" s="12"/>
      <c r="J68" s="12"/>
      <c r="L68" s="12"/>
      <c r="M68" s="12"/>
      <c r="N68" s="12"/>
      <c r="O68" s="12"/>
    </row>
    <row r="69" spans="2:19" ht="30" hidden="1" customHeight="1" x14ac:dyDescent="0.3">
      <c r="G69" s="11"/>
      <c r="H69" s="12"/>
      <c r="I69" s="12"/>
      <c r="J69" s="12"/>
      <c r="K69" s="12"/>
      <c r="L69" s="12"/>
      <c r="M69" s="12"/>
      <c r="N69" s="12"/>
      <c r="O69" s="12"/>
      <c r="P69" s="12"/>
      <c r="Q69" s="12"/>
      <c r="R69" s="12"/>
      <c r="S69" s="12"/>
    </row>
    <row r="70" spans="2:19" ht="17.25" hidden="1" x14ac:dyDescent="0.3">
      <c r="C70" s="23"/>
      <c r="D70" s="23"/>
      <c r="E70" s="25"/>
      <c r="F70" s="23"/>
      <c r="H70" s="24"/>
      <c r="I70" s="12"/>
      <c r="J70" s="12"/>
      <c r="K70" s="12"/>
      <c r="P70" s="12"/>
      <c r="Q70" s="12"/>
      <c r="R70" s="12"/>
      <c r="S70" s="12"/>
    </row>
    <row r="71" spans="2:19" ht="17.25" hidden="1" x14ac:dyDescent="0.3">
      <c r="C71" s="23"/>
      <c r="D71" s="23"/>
      <c r="E71" s="25"/>
      <c r="F71" s="23"/>
      <c r="H71" s="24"/>
    </row>
    <row r="72" spans="2:19" ht="17.25" hidden="1" x14ac:dyDescent="0.3">
      <c r="C72" s="23"/>
      <c r="D72" s="23"/>
      <c r="E72" s="25"/>
      <c r="F72" s="23"/>
      <c r="H72" s="24"/>
    </row>
    <row r="73" spans="2:19" ht="17.25" hidden="1" x14ac:dyDescent="0.3">
      <c r="C73" s="23"/>
      <c r="D73" s="23"/>
      <c r="E73" s="25"/>
      <c r="F73" s="23"/>
      <c r="H73" s="24"/>
    </row>
    <row r="74" spans="2:19" ht="17.25" hidden="1" x14ac:dyDescent="0.3">
      <c r="C74" s="23"/>
      <c r="D74" s="23"/>
      <c r="E74" s="25"/>
      <c r="F74" s="23"/>
      <c r="H74" s="24"/>
    </row>
    <row r="75" spans="2:19" ht="17.25" hidden="1" x14ac:dyDescent="0.3">
      <c r="C75" s="23"/>
      <c r="D75" s="23"/>
      <c r="E75" s="25"/>
      <c r="F75" s="23"/>
      <c r="H75" s="24"/>
    </row>
    <row r="76" spans="2:19" ht="17.25" hidden="1" x14ac:dyDescent="0.3">
      <c r="C76" s="23"/>
      <c r="D76" s="23"/>
      <c r="E76" s="25"/>
      <c r="F76" s="23"/>
      <c r="H76" s="24"/>
    </row>
    <row r="77" spans="2:19" ht="17.25" hidden="1" x14ac:dyDescent="0.3">
      <c r="C77" s="23"/>
      <c r="D77" s="23"/>
      <c r="E77" s="25"/>
      <c r="F77" s="23"/>
      <c r="H77" s="24"/>
    </row>
    <row r="78" spans="2:19" ht="17.25" hidden="1" x14ac:dyDescent="0.3">
      <c r="C78" s="23"/>
      <c r="D78" s="23"/>
      <c r="E78" s="25"/>
      <c r="F78" s="23"/>
      <c r="H78" s="24"/>
    </row>
    <row r="79" spans="2:19" ht="17.25" hidden="1" x14ac:dyDescent="0.3">
      <c r="C79" s="23"/>
      <c r="D79" s="23"/>
      <c r="E79" s="25"/>
      <c r="F79" s="23"/>
      <c r="H79" s="24"/>
    </row>
    <row r="80" spans="2:19" ht="17.25" hidden="1" x14ac:dyDescent="0.3">
      <c r="C80" s="23"/>
      <c r="D80" s="23"/>
      <c r="E80" s="25"/>
      <c r="F80" s="23"/>
      <c r="H80" s="24"/>
    </row>
    <row r="81" spans="3:4" hidden="1" x14ac:dyDescent="0.25">
      <c r="C81" s="23"/>
      <c r="D81" s="23"/>
    </row>
    <row r="85" spans="3:4" hidden="1" x14ac:dyDescent="0.25">
      <c r="C85" s="26"/>
    </row>
    <row r="86" spans="3:4" hidden="1" x14ac:dyDescent="0.25">
      <c r="C86" s="26"/>
    </row>
  </sheetData>
  <sheetProtection algorithmName="SHA-512" hashValue="gkelqJLo8VbQ2fGnV4Xk2Tb3+CbFhRdAt2Dzz9mufjyC1DUBlszJle/r77psCO9DeprL4gp6P6cB6GBl32BpRg==" saltValue="fx8ueIX89g0+RN9GSPMOyw==" spinCount="100000" sheet="1" objects="1" scenarios="1"/>
  <mergeCells count="24">
    <mergeCell ref="C2:T2"/>
    <mergeCell ref="B15:D15"/>
    <mergeCell ref="B29:D29"/>
    <mergeCell ref="G15:I15"/>
    <mergeCell ref="L15:N15"/>
    <mergeCell ref="L29:N29"/>
    <mergeCell ref="B9:C9"/>
    <mergeCell ref="B10:C10"/>
    <mergeCell ref="B5:C5"/>
    <mergeCell ref="G6:I7"/>
    <mergeCell ref="G8:H8"/>
    <mergeCell ref="G10:I10"/>
    <mergeCell ref="B49:D49"/>
    <mergeCell ref="B41:D41"/>
    <mergeCell ref="G49:I49"/>
    <mergeCell ref="G41:I41"/>
    <mergeCell ref="G29:I29"/>
    <mergeCell ref="L41:N41"/>
    <mergeCell ref="Q32:T33"/>
    <mergeCell ref="Q18:T18"/>
    <mergeCell ref="Q5:T5"/>
    <mergeCell ref="G5:I5"/>
    <mergeCell ref="G11:I12"/>
    <mergeCell ref="G13:H13"/>
  </mergeCells>
  <dataValidations disablePrompts="1" count="9">
    <dataValidation allowBlank="1" showInputMessage="1" showErrorMessage="1" prompt="Cree un presupuesto mensual personal en esta hoja de cálculo. Encontrará instrucciones útiles sobre cómo usar este libro en las celdas de esta columna. Use la flecha hacia abajo para empezar." sqref="A1" xr:uid="{535C1FB4-69DA-478A-9C24-451D9BD5B386}"/>
    <dataValidation allowBlank="1" showInputMessage="1" showErrorMessage="1" prompt="El título de esta hoja de cálculo está en la celda B2. La instrucción siguiente está en la celda A4." sqref="A2" xr:uid="{B4FABB03-3192-4386-8C0C-14BCEBFC58A9}"/>
    <dataValidation allowBlank="1" showInputMessage="1" showErrorMessage="1" prompt="La etiqueta Ingresos mensuales reales está en la celda de la derecha. Escriba el Ingreso 1 en la celda C10 y el Ingreso adicional en la C11 para calcular el total de ingresos mensuales en la celda C12. La instrucción siguiente está en la celda A15." sqref="A5" xr:uid="{23FC07BB-1058-4403-A6BB-F2E3DAB6391D}"/>
    <dataValidation allowBlank="1" showInputMessage="1" showErrorMessage="1" prompt="Escriba los detalles en la tabla Alojamiento, empezando por la celda de la derecha y en la tabla Entretenimiento, empezando por la celda G15. La instrucción siguiente se encuentra en la celda A29." sqref="A16" xr:uid="{DCC6E90E-6B90-466F-863D-46F7DA3C4296}"/>
    <dataValidation allowBlank="1" showInputMessage="1" showErrorMessage="1" prompt="Escriba los detalles en la tabla Transporte, empezando por la celda de la derecha y en la tabla Préstamos, empezando por la celda G29. La instrucción siguiente se encuentra en la celda A40." sqref="A30" xr:uid="{AFC8D67D-8805-4E04-8494-156CF7945383}"/>
    <dataValidation allowBlank="1" showInputMessage="1" showErrorMessage="1" prompt="Escriba los detalles en la tabla Comida, empezando por la celda de la derecha y en la tabla Ahorros, empezando por la celda G48. La instrucción siguiente se encuentra en la celda A55." sqref="A42" xr:uid="{E10C94B7-CAAB-4591-99E4-5A50789CA061}"/>
    <dataValidation allowBlank="1" showInputMessage="1" showErrorMessage="1" prompt="Escriba los detalles en la tabla Cuidado personal, empezando en la celda de la derecha y en la tabla Legal a partir de la celda G64. La siguiente instrucción está en la celda A73." sqref="A59" xr:uid="{4D40684C-D56F-4273-B2CC-5C8947747B1A}"/>
    <dataValidation allowBlank="1" showInputMessage="1" showErrorMessage="1" prompt="El total de gastos previstos se calcula automáticamente en la celda J73; el total del gasto real, en la J75; y la diferencia total, en la celda J77." sqref="A68" xr:uid="{7663E59F-1158-4833-8ADA-EE341AD75E0A}"/>
    <dataValidation allowBlank="1" showInputMessage="1" showErrorMessage="1" prompt="Escriba los detalles en la tabla Mascotas, empezando en la celda de la derecha y en la tabla Regalos empezando por la celda G54. La siguiente instrucción está en la celda A64." sqref="A50" xr:uid="{2288A180-A788-4190-A6AF-985B4E7FF023}"/>
  </dataValidations>
  <printOptions horizontalCentered="1"/>
  <pageMargins left="0.39370078740157483" right="0.39370078740157483" top="0.39370078740157483" bottom="0.39370078740157483" header="0.31496062992125984" footer="0.51181102362204722"/>
  <pageSetup paperSize="9" scale="35" fitToHeight="0" orientation="portrait" r:id="rId1"/>
  <headerFooter differentFirst="1">
    <oddFooter>Page &amp;P of &amp;N</oddFooter>
  </headerFooter>
  <ignoredErrors>
    <ignoredError sqref="E31 J37 E43:E45 J43:J45 J55 E51:E55 J31:J35 J51:J52" emptyCellReference="1"/>
  </ignoredErrors>
  <drawing r:id="rId2"/>
  <tableParts count="11">
    <tablePart r:id="rId3"/>
    <tablePart r:id="rId4"/>
    <tablePart r:id="rId5"/>
    <tablePart r:id="rId6"/>
    <tablePart r:id="rId7"/>
    <tablePart r:id="rId8"/>
    <tablePart r:id="rId9"/>
    <tablePart r:id="rId10"/>
    <tablePart r:id="rId11"/>
    <tablePart r:id="rId12"/>
    <tablePart r:id="rId1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975557B8C52C694A9A1DFA5E18B67076" ma:contentTypeVersion="21" ma:contentTypeDescription="Crear nuevo documento." ma:contentTypeScope="" ma:versionID="249cd9353f39c73dc7fb124ab7ab7d90">
  <xsd:schema xmlns:xsd="http://www.w3.org/2001/XMLSchema" xmlns:xs="http://www.w3.org/2001/XMLSchema" xmlns:p="http://schemas.microsoft.com/office/2006/metadata/properties" xmlns:ns2="877a7a58-ff66-4da7-a8a9-5cf66a6ab4cf" xmlns:ns3="069073ca-5190-4ea5-ab3e-0724d5354850" targetNamespace="http://schemas.microsoft.com/office/2006/metadata/properties" ma:root="true" ma:fieldsID="d76eb78140d65a2a7bab34d93a76d95a" ns2:_="" ns3:_="">
    <xsd:import namespace="877a7a58-ff66-4da7-a8a9-5cf66a6ab4cf"/>
    <xsd:import namespace="069073ca-5190-4ea5-ab3e-0724d5354850"/>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MediaServiceLocation"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element ref="ns3:Publicacion_Isolution" minOccurs="0"/>
                <xsd:element ref="ns3:_Flow_SignoffStatu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77a7a58-ff66-4da7-a8a9-5cf66a6ab4cf"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2d8dbbef-8a82-4709-a3ba-916c25e9d3dc}" ma:internalName="TaxCatchAll" ma:showField="CatchAllData" ma:web="877a7a58-ff66-4da7-a8a9-5cf66a6ab4c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69073ca-5190-4ea5-ab3e-0724d5354850"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f2d8631a-4e50-4419-9e1d-1838066ed4d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Publicacion_Isolution" ma:index="26" nillable="true" ma:displayName="Publicacion_Isolution" ma:format="Dropdown" ma:internalName="Publicacion_Isolution">
      <xsd:simpleType>
        <xsd:restriction base="dms:Choice">
          <xsd:enumeration value="Si"/>
          <xsd:enumeration value="No"/>
        </xsd:restriction>
      </xsd:simpleType>
    </xsd:element>
    <xsd:element name="_Flow_SignoffStatus" ma:index="27" nillable="true" ma:displayName="Estado de aprobación" ma:internalName="Estado_x0020_de_x0020_aprobaci_x00f3_n">
      <xsd:simpleType>
        <xsd:restriction base="dms:Text"/>
      </xsd:simpleType>
    </xsd:element>
    <xsd:element name="MediaServiceBillingMetadata" ma:index="28"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877a7a58-ff66-4da7-a8a9-5cf66a6ab4cf" xsi:nil="true"/>
    <MediaServiceKeyPoints xmlns="069073ca-5190-4ea5-ab3e-0724d5354850" xsi:nil="true"/>
    <lcf76f155ced4ddcb4097134ff3c332f xmlns="069073ca-5190-4ea5-ab3e-0724d5354850">
      <Terms xmlns="http://schemas.microsoft.com/office/infopath/2007/PartnerControls"/>
    </lcf76f155ced4ddcb4097134ff3c332f>
    <Publicacion_Isolution xmlns="069073ca-5190-4ea5-ab3e-0724d5354850" xsi:nil="true"/>
    <_Flow_SignoffStatus xmlns="069073ca-5190-4ea5-ab3e-0724d5354850"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89321B7-81AE-4229-BE11-879B1D0A0FE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77a7a58-ff66-4da7-a8a9-5cf66a6ab4cf"/>
    <ds:schemaRef ds:uri="069073ca-5190-4ea5-ab3e-0724d535485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8AC7FD9-EBCF-4CC4-BE1C-34B80F7E8353}">
  <ds:schemaRefs>
    <ds:schemaRef ds:uri="http://schemas.microsoft.com/office/2006/metadata/properties"/>
    <ds:schemaRef ds:uri="http://schemas.microsoft.com/office/infopath/2007/PartnerControls"/>
    <ds:schemaRef ds:uri="http://schemas.microsoft.com/sharepoint/v3"/>
    <ds:schemaRef ds:uri="71af3243-3dd4-4a8d-8c0d-dd76da1f02a5"/>
    <ds:schemaRef ds:uri="230e9df3-be65-4c73-a93b-d1236ebd677e"/>
    <ds:schemaRef ds:uri="877a7a58-ff66-4da7-a8a9-5cf66a6ab4cf"/>
    <ds:schemaRef ds:uri="069073ca-5190-4ea5-ab3e-0724d5354850"/>
  </ds:schemaRefs>
</ds:datastoreItem>
</file>

<file path=customXml/itemProps3.xml><?xml version="1.0" encoding="utf-8"?>
<ds:datastoreItem xmlns:ds="http://schemas.openxmlformats.org/officeDocument/2006/customXml" ds:itemID="{C1766A65-F7C1-4A05-AEB7-FE8822B53FA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emplate>TM33398600</Template>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Presupuesto personal mensual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2022-11-06T05:34:26Z</dcterms:created>
  <dcterms:modified xsi:type="dcterms:W3CDTF">2025-11-26T17:55:24Z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0x010100975557B8C52C694A9A1DFA5E18B67076</vt:lpwstr>
  </property>
</Properties>
</file>